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570" windowHeight="98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'Položky'!$A$1:$G$82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<sst xmlns="http://schemas.openxmlformats.org/spreadsheetml/2006/main" count="318" uniqueCount="230">
  <si>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</si>
  <si>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</si>
  <si>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</si>
  <si>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</si>
  <si>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</si>
  <si>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</si>
  <si>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</si>
  <si>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</si>
  <si>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</si>
  <si>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</si>
  <si>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</si>
  <si>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</si>
  <si>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</si>
  <si>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</si>
  <si>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</si>
  <si>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</si>
  <si>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</si>
  <si>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</si>
  <si>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</si>
  <si>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</si>
  <si>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</si>
  <si>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</si>
  <si>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</si>
  <si>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</si>
  <si>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</si>
  <si>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</si>
  <si>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</si>
  <si>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</si>
  <si>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</si>
  <si>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</si>
  <si>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</si>
  <si>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</si>
  <si>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</si>
  <si>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</si>
  <si>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</si>
  <si>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</si>
  <si>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</si>
  <si>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</si>
  <si>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</si>
  <si>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</si>
  <si>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</si>
  <si>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</si>
  <si>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</si>
  <si>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</si>
  <si>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</si>
  <si>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</si>
  <si>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</si>
  <si>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</si>
  <si>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</si>
  <si>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</si>
  <si>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</si>
  <si>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</si>
  <si>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</si>
  <si>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</si>
  <si>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</si>
  <si>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</si>
  <si>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</si>
  <si>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</si>
  <si>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</si>
  <si>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</si>
  <si>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</si>
  <si>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</si>
  <si>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</si>
  <si>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</si>
  <si>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</si>
  <si>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</si>
  <si>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</si>
  <si>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</si>
  <si>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</si>
  <si>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</si>
  <si>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</si>
  <si>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</si>
  <si>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</si>
  <si>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</si>
  <si>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</si>
  <si>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</si>
  <si>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110214</t>
  </si>
  <si>
    <t>Stav. úpr. kaple Zvěstování Panny Marie,Dunajovice</t>
  </si>
  <si>
    <t>2011/014</t>
  </si>
  <si>
    <t>02</t>
  </si>
  <si>
    <t>Nový krov</t>
  </si>
  <si>
    <t>290511PD</t>
  </si>
  <si>
    <t>3</t>
  </si>
  <si>
    <t>Svislé a kompletní konstrukce</t>
  </si>
  <si>
    <t>310238211R00</t>
  </si>
  <si>
    <t>Zazdívka otvorů plochy do 1 m2 cihlami na MVC vyspravení, vyrovnání zdiva pod pozednicemi</t>
  </si>
  <si>
    <t>m3</t>
  </si>
  <si>
    <t>317235811R00</t>
  </si>
  <si>
    <t xml:space="preserve">Doplnění zdiva hlavních a kordonových říms cihlami </t>
  </si>
  <si>
    <t>94</t>
  </si>
  <si>
    <t>Lešení a stavební výtahy</t>
  </si>
  <si>
    <t>941941041R00</t>
  </si>
  <si>
    <t xml:space="preserve">Montáž lešení leh.řad.s podlahami,š.1,2 m, H 10 m </t>
  </si>
  <si>
    <t>m2</t>
  </si>
  <si>
    <t>941941291R00</t>
  </si>
  <si>
    <t xml:space="preserve">Příplatek za každý měsíc použití lešení k pol.1041 </t>
  </si>
  <si>
    <t>941941831R00</t>
  </si>
  <si>
    <t xml:space="preserve">Demontáž lešení leh.řad.s podlahami,š.1 m, H 10 m </t>
  </si>
  <si>
    <t>941955001R00</t>
  </si>
  <si>
    <t xml:space="preserve">Lešení lehké pomocné, výška podlahy do 1,2 m </t>
  </si>
  <si>
    <t>941955002R00</t>
  </si>
  <si>
    <t xml:space="preserve">Lešení lehké pomocné, výška podlahy do 1,9 m </t>
  </si>
  <si>
    <t>949942101R00</t>
  </si>
  <si>
    <t xml:space="preserve">Nájem za hydraulickou zvedací plošinu, H do 27 m </t>
  </si>
  <si>
    <t>h</t>
  </si>
  <si>
    <t>95</t>
  </si>
  <si>
    <t>Dokončovací konstrukce na pozemních stavbách</t>
  </si>
  <si>
    <t>938902120</t>
  </si>
  <si>
    <t>Čištění dřevěných konstrukcí ocelovými kartáči stáv. kce stropu</t>
  </si>
  <si>
    <t>950002</t>
  </si>
  <si>
    <t xml:space="preserve">Ochranné plachtování střechy proti vodě </t>
  </si>
  <si>
    <t>95001</t>
  </si>
  <si>
    <t xml:space="preserve">Demontáž a zpětná montáž kříže vč. nutných úprav </t>
  </si>
  <si>
    <t>kus</t>
  </si>
  <si>
    <t>96</t>
  </si>
  <si>
    <t>Bourání konstrukcí</t>
  </si>
  <si>
    <t>762811811R00</t>
  </si>
  <si>
    <t xml:space="preserve">Demontáž záklopů z hrubých prken tl. do 3,2 cm </t>
  </si>
  <si>
    <t>765332810R00</t>
  </si>
  <si>
    <t xml:space="preserve">Demontáž betonové krytiny, na sucho, do suti </t>
  </si>
  <si>
    <t>762900030RAA</t>
  </si>
  <si>
    <t>Demontáž dřevěného krovu bez bednění</t>
  </si>
  <si>
    <t>979011311R00</t>
  </si>
  <si>
    <t xml:space="preserve">Svislá doprava suti a vybouraných hmot shozem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</si>
  <si>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</si>
  <si>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</si>
  <si>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</si>
  <si>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</si>
  <si>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</si>
  <si>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</si>
  <si>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</si>
  <si>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979094211R00</t>
  </si>
  <si>
    <t xml:space="preserve">Nakládání nebo překládání vybourané suti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</si>
  <si>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</si>
  <si>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</si>
  <si>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</si>
  <si>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</si>
  <si>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</si>
  <si>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</si>
  <si>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762</t>
  </si>
  <si>
    <t>Konstrukce tesařské</t>
  </si>
  <si>
    <t>762311103R00</t>
  </si>
  <si>
    <t>Montáž kotevních želez, příložek, patek, táhel vč. dod. pásové oceli</t>
  </si>
  <si>
    <t>762313113V1</t>
  </si>
  <si>
    <t>Montáž svorníků, šroubů délky 450 mm vč.materiálu</t>
  </si>
  <si>
    <t>762332110R00</t>
  </si>
  <si>
    <t xml:space="preserve">Montáž vázaných krovů pravidelných do 120 cm2 </t>
  </si>
  <si>
    <t>m</t>
  </si>
  <si>
    <t>762332120R00</t>
  </si>
  <si>
    <t xml:space="preserve">Montáž vázaných krovů pravidelných do 224 cm2 </t>
  </si>
  <si>
    <t>762332130R00</t>
  </si>
  <si>
    <t xml:space="preserve">Montáž vázaných krovů pravidelných do 288 cm2 </t>
  </si>
  <si>
    <t>762332140R00</t>
  </si>
  <si>
    <t xml:space="preserve">Montáž vázaných krovů pravidelných do 450 cm2 </t>
  </si>
  <si>
    <t>762342202R00</t>
  </si>
  <si>
    <t xml:space="preserve">Montáž laťování střech, vzdálenost latí do 22 cm </t>
  </si>
  <si>
    <t>762395000R00</t>
  </si>
  <si>
    <t xml:space="preserve">Spojovací a ochranné prostředky pro střechy </t>
  </si>
  <si>
    <t>762811100RT3</t>
  </si>
  <si>
    <t>Montáž záklopu, vrchní přesahovaný, hrubá prkna včetně dodávky řeziva, prkna tl. 24 mm</t>
  </si>
  <si>
    <t>762822110R00</t>
  </si>
  <si>
    <t>Montáž stropnic hraněných pl. do 144 cm2 příložky</t>
  </si>
  <si>
    <t>762895000R00</t>
  </si>
  <si>
    <t xml:space="preserve">Spojovací prostředky pro montáž stropů </t>
  </si>
  <si>
    <t>413231220</t>
  </si>
  <si>
    <t>Obnažení, kontrola a zazdívka zhlaví strop. trámů případná oprava</t>
  </si>
  <si>
    <t>76201</t>
  </si>
  <si>
    <t>Odsekání degradovaných částí stáv. dřev. prvků strop. trámy</t>
  </si>
  <si>
    <t>kpl</t>
  </si>
  <si>
    <t>76202</t>
  </si>
  <si>
    <t>Uložení krokví do kapes ve zdivu zvonice vč. podložky z tvrdého dřeva</t>
  </si>
  <si>
    <t>762311103</t>
  </si>
  <si>
    <t>Montáž kotevních želez, příložek, patek, táhel vč. dodávky kotev. prvků a chem. malty</t>
  </si>
  <si>
    <t>6050001</t>
  </si>
  <si>
    <t>Řezivo - hranoly</t>
  </si>
  <si>
    <t>M3</t>
  </si>
  <si>
    <t>6050002</t>
  </si>
  <si>
    <t>Řezivo - latě</t>
  </si>
  <si>
    <t>998762202R00</t>
  </si>
  <si>
    <t xml:space="preserve">Přesun hmot pro tesařské konstrukce, výšky do 12 m </t>
  </si>
  <si>
    <t>764</t>
  </si>
  <si>
    <t>Konstrukce klempířské</t>
  </si>
  <si>
    <t>764231250R00</t>
  </si>
  <si>
    <t xml:space="preserve">Lemování z Cu plechu zdí, tvrdá krytina, rš 500 mm </t>
  </si>
  <si>
    <t>764252203R00</t>
  </si>
  <si>
    <t xml:space="preserve">Žlaby z Cu plechu podokapní půlkruhové, rš 330 mm </t>
  </si>
  <si>
    <t>764259211R00</t>
  </si>
  <si>
    <t xml:space="preserve">Kotlík kónický z Cu plechu pro trouby, D do 150 mm </t>
  </si>
  <si>
    <t>764292250R00</t>
  </si>
  <si>
    <t xml:space="preserve">Úžlabí z Cu plechu, rš 660 mm </t>
  </si>
  <si>
    <t>764554203R00</t>
  </si>
  <si>
    <t xml:space="preserve">Odpadní trouby z Cu plechu, kruhové, D 120 mm </t>
  </si>
  <si>
    <t>998764202R00</t>
  </si>
  <si>
    <t xml:space="preserve">Přesun hmot pro klempířské konstr., výšky do 12 m </t>
  </si>
  <si>
    <t>765</t>
  </si>
  <si>
    <t>Krytiny tvrdé</t>
  </si>
  <si>
    <t>765311521RT1</t>
  </si>
  <si>
    <t>Krytina z bobrovek střech slož.,šupinová, na sucho vč. tašek polovič, podhřebenáč, okap.</t>
  </si>
  <si>
    <t>765311531R00</t>
  </si>
  <si>
    <t xml:space="preserve">Hřeben bobrovka, hřebenáči č.1 nos. pás s kartáči </t>
  </si>
  <si>
    <t>765311583R00</t>
  </si>
  <si>
    <t xml:space="preserve">Bobrovka -  přiřezání a uchycení tašek </t>
  </si>
  <si>
    <t>765311711RT1</t>
  </si>
  <si>
    <t>Hřebenáč rozdělovací valbový k hřebenáči drážk. bobrovka</t>
  </si>
  <si>
    <t>765312383R00</t>
  </si>
  <si>
    <t xml:space="preserve">Mřížka ochranná větrací 100 cm univerzální </t>
  </si>
  <si>
    <t>59244087</t>
  </si>
  <si>
    <t xml:space="preserve">Taška bobrovka větrací - příplatek </t>
  </si>
  <si>
    <t>765311725</t>
  </si>
  <si>
    <t xml:space="preserve">Ochranný pás proti ptákům </t>
  </si>
  <si>
    <t>765313664</t>
  </si>
  <si>
    <t xml:space="preserve">Protisněhový hák taška bobrovka </t>
  </si>
  <si>
    <t>998765202R00</t>
  </si>
  <si>
    <t xml:space="preserve">Přesun hmot pro krytiny tvrdé, výšky do 12 m </t>
  </si>
  <si>
    <t>783</t>
  </si>
  <si>
    <t>Nátěry</t>
  </si>
  <si>
    <t>783782205R00</t>
  </si>
  <si>
    <t>M211</t>
  </si>
  <si>
    <t>Hromosvod</t>
  </si>
  <si>
    <t>21100</t>
  </si>
  <si>
    <t xml:space="preserve">D+M hromosvodu vč. revizní zprávy </t>
  </si>
  <si>
    <t>Ztížené výrobní podmínky</t>
  </si>
  <si>
    <t>Zařízení staveniště</t>
  </si>
  <si>
    <t>Provoz investora</t>
  </si>
  <si>
    <t>Kompletační činnost (IČD)</t>
  </si>
  <si>
    <t>dle výběru investora</t>
  </si>
  <si>
    <t>Obec Dunajovice</t>
  </si>
  <si>
    <t>Ing. Michal Skalík</t>
  </si>
  <si>
    <t xml:space="preserve">Nátěr tesařských konstrukcí 2x </t>
  </si>
  <si>
    <t>Nový krov - alternativa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</si>
</sst>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4" fillId="34" borderId="67" xfId="46" applyFont="1" applyFill="1" applyBorder="1" applyAlignment="1">
      <alignment horizontal="center" shrinkToFit="1"/>
      <protection/>
    </xf>
    <xf numFmtId="0" fontId="4" fillId="34" borderId="52" xfId="46" applyFont="1" applyFill="1" applyBorder="1" applyAlignment="1">
      <alignment horizontal="center" shrinkToFit="1"/>
      <protection/>
    </xf>
    <xf numFmtId="0" fontId="4" fillId="34" borderId="68" xfId="46" applyFont="1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8.00390625" style="0" customWidth="1"/>
    <col min="6" max="6" width="16.625" style="0" customWidth="1"/>
    <col min="7" max="7" width="10.00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290511PD</v>
      </c>
      <c r="D2" s="5" t="str">
        <f>Rekapitulace!G2</f>
        <v>Nový krov - alternativa 2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7" t="s">
        <v>227</v>
      </c>
      <c r="D8" s="197"/>
      <c r="E8" s="19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7" t="str">
        <f>Projektant</f>
        <v>Ing. Michal Skalík</v>
      </c>
      <c r="D9" s="197"/>
      <c r="E9" s="198"/>
      <c r="F9" s="11"/>
      <c r="G9" s="33"/>
      <c r="H9" s="34"/>
    </row>
    <row r="10" spans="1:8" ht="12.75">
      <c r="A10" s="28" t="s">
        <v>14</v>
      </c>
      <c r="B10" s="11"/>
      <c r="C10" s="197" t="s">
        <v>226</v>
      </c>
      <c r="D10" s="197"/>
      <c r="E10" s="197"/>
      <c r="F10" s="35"/>
      <c r="G10" s="36"/>
      <c r="H10" s="37"/>
    </row>
    <row r="11" spans="1:57" ht="13.5" customHeight="1">
      <c r="A11" s="28" t="s">
        <v>15</v>
      </c>
      <c r="B11" s="11"/>
      <c r="C11" s="197" t="s">
        <v>225</v>
      </c>
      <c r="D11" s="197"/>
      <c r="E11" s="197"/>
      <c r="F11" s="38" t="s">
        <v>16</v>
      </c>
      <c r="G11" s="39" t="s">
        <v>78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9"/>
      <c r="D12" s="199"/>
      <c r="E12" s="19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Rekapitulace!A22</f>
        <v>Ztížené výrobní podmínky</v>
      </c>
      <c r="E15" s="57"/>
      <c r="F15" s="58"/>
      <c r="G15" s="55">
        <f>Rekapitulace!I22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Rekapitulace!A23</f>
        <v>Zařízení staveniště</v>
      </c>
      <c r="E16" s="59"/>
      <c r="F16" s="60"/>
      <c r="G16" s="55">
        <f>Rekapitulace!I23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Rekapitulace!A24</f>
        <v>Provoz investora</v>
      </c>
      <c r="E17" s="59"/>
      <c r="F17" s="60"/>
      <c r="G17" s="55">
        <f>Rekapitulace!I24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Rekapitulace!A25</f>
        <v>Kompletační činnost (IČD)</v>
      </c>
      <c r="E18" s="59"/>
      <c r="F18" s="60"/>
      <c r="G18" s="55">
        <f>Rekapitulace!I25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0" t="s">
        <v>33</v>
      </c>
      <c r="B23" s="20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2">
        <f>C23-F32</f>
        <v>0</v>
      </c>
      <c r="G30" s="203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2">
        <f>ROUND(PRODUCT(F30,C31/100),0)</f>
        <v>0</v>
      </c>
      <c r="G31" s="203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6"/>
      <c r="C37" s="196"/>
      <c r="D37" s="196"/>
      <c r="E37" s="196"/>
      <c r="F37" s="196"/>
      <c r="G37" s="196"/>
      <c r="H37" t="s">
        <v>5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5</v>
      </c>
    </row>
    <row r="39" spans="1:8" ht="12.75">
      <c r="A39" s="95"/>
      <c r="B39" s="196"/>
      <c r="C39" s="196"/>
      <c r="D39" s="196"/>
      <c r="E39" s="196"/>
      <c r="F39" s="196"/>
      <c r="G39" s="196"/>
      <c r="H39" t="s">
        <v>5</v>
      </c>
    </row>
    <row r="40" spans="1:8" ht="12.75">
      <c r="A40" s="95"/>
      <c r="B40" s="196"/>
      <c r="C40" s="196"/>
      <c r="D40" s="196"/>
      <c r="E40" s="196"/>
      <c r="F40" s="196"/>
      <c r="G40" s="196"/>
      <c r="H40" t="s">
        <v>5</v>
      </c>
    </row>
    <row r="41" spans="1:8" ht="12.75">
      <c r="A41" s="95"/>
      <c r="B41" s="196"/>
      <c r="C41" s="196"/>
      <c r="D41" s="196"/>
      <c r="E41" s="196"/>
      <c r="F41" s="196"/>
      <c r="G41" s="196"/>
      <c r="H41" t="s">
        <v>5</v>
      </c>
    </row>
    <row r="42" spans="1:8" ht="12.75">
      <c r="A42" s="95"/>
      <c r="B42" s="196"/>
      <c r="C42" s="196"/>
      <c r="D42" s="196"/>
      <c r="E42" s="196"/>
      <c r="F42" s="196"/>
      <c r="G42" s="196"/>
      <c r="H42" t="s">
        <v>5</v>
      </c>
    </row>
    <row r="43" spans="1:8" ht="12.75">
      <c r="A43" s="95"/>
      <c r="B43" s="196"/>
      <c r="C43" s="196"/>
      <c r="D43" s="196"/>
      <c r="E43" s="196"/>
      <c r="F43" s="196"/>
      <c r="G43" s="196"/>
      <c r="H43" t="s">
        <v>5</v>
      </c>
    </row>
    <row r="44" spans="1:8" ht="12.75">
      <c r="A44" s="95"/>
      <c r="B44" s="196"/>
      <c r="C44" s="196"/>
      <c r="D44" s="196"/>
      <c r="E44" s="196"/>
      <c r="F44" s="196"/>
      <c r="G44" s="196"/>
      <c r="H44" t="s">
        <v>5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F33:G33"/>
    <mergeCell ref="F34:G34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110214 Stav. úpr. kaple Zvěstování Panny Marie,Dunajovice</v>
      </c>
      <c r="D1" s="97"/>
      <c r="E1" s="98"/>
      <c r="F1" s="97"/>
      <c r="G1" s="99" t="s">
        <v>49</v>
      </c>
      <c r="H1" s="100" t="s">
        <v>81</v>
      </c>
      <c r="I1" s="101"/>
    </row>
    <row r="2" spans="1:9" ht="13.5" thickBot="1">
      <c r="A2" s="208" t="s">
        <v>50</v>
      </c>
      <c r="B2" s="209"/>
      <c r="C2" s="102" t="str">
        <f>CONCATENATE(cisloobjektu," ",nazevobjektu)</f>
        <v>02 Nový krov</v>
      </c>
      <c r="D2" s="103"/>
      <c r="E2" s="104"/>
      <c r="F2" s="103"/>
      <c r="G2" s="210" t="s">
        <v>229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3</v>
      </c>
      <c r="B7" s="114" t="str">
        <f>Položky!C7</f>
        <v>Svislé a kompletní konstrukce</v>
      </c>
      <c r="C7" s="65"/>
      <c r="D7" s="115"/>
      <c r="E7" s="192">
        <f>Položky!BA10</f>
        <v>0</v>
      </c>
      <c r="F7" s="193">
        <f>Položky!BB10</f>
        <v>0</v>
      </c>
      <c r="G7" s="193">
        <f>Položky!BC10</f>
        <v>0</v>
      </c>
      <c r="H7" s="193">
        <f>Položky!BD10</f>
        <v>0</v>
      </c>
      <c r="I7" s="194">
        <f>Položky!BE10</f>
        <v>0</v>
      </c>
    </row>
    <row r="8" spans="1:9" s="34" customFormat="1" ht="12.75">
      <c r="A8" s="191" t="str">
        <f>Položky!B11</f>
        <v>94</v>
      </c>
      <c r="B8" s="114" t="str">
        <f>Položky!C11</f>
        <v>Lešení a stavební výtahy</v>
      </c>
      <c r="C8" s="65"/>
      <c r="D8" s="115"/>
      <c r="E8" s="192">
        <f>Položky!BA18</f>
        <v>0</v>
      </c>
      <c r="F8" s="193">
        <f>Položky!BB18</f>
        <v>0</v>
      </c>
      <c r="G8" s="193">
        <f>Položky!BC18</f>
        <v>0</v>
      </c>
      <c r="H8" s="193">
        <f>Položky!BD18</f>
        <v>0</v>
      </c>
      <c r="I8" s="194">
        <f>Položky!BE18</f>
        <v>0</v>
      </c>
    </row>
    <row r="9" spans="1:9" s="34" customFormat="1" ht="12.75">
      <c r="A9" s="191" t="str">
        <f>Položky!B19</f>
        <v>95</v>
      </c>
      <c r="B9" s="114" t="str">
        <f>Položky!C19</f>
        <v>Dokončovací konstrukce na pozemních stavbách</v>
      </c>
      <c r="C9" s="65"/>
      <c r="D9" s="115"/>
      <c r="E9" s="192">
        <f>Položky!BA23</f>
        <v>0</v>
      </c>
      <c r="F9" s="193">
        <f>Položky!BB23</f>
        <v>0</v>
      </c>
      <c r="G9" s="193">
        <f>Položky!BC23</f>
        <v>0</v>
      </c>
      <c r="H9" s="193">
        <f>Položky!BD23</f>
        <v>0</v>
      </c>
      <c r="I9" s="194">
        <f>Položky!BE23</f>
        <v>0</v>
      </c>
    </row>
    <row r="10" spans="1:9" s="34" customFormat="1" ht="12.75">
      <c r="A10" s="191" t="str">
        <f>Položky!B24</f>
        <v>96</v>
      </c>
      <c r="B10" s="114" t="str">
        <f>Položky!C24</f>
        <v>Bourání konstrukcí</v>
      </c>
      <c r="C10" s="65"/>
      <c r="D10" s="115"/>
      <c r="E10" s="192">
        <f>Položky!BA34</f>
        <v>0</v>
      </c>
      <c r="F10" s="193">
        <f>Položky!BB34</f>
        <v>0</v>
      </c>
      <c r="G10" s="193">
        <f>Položky!BC34</f>
        <v>0</v>
      </c>
      <c r="H10" s="193">
        <f>Položky!BD34</f>
        <v>0</v>
      </c>
      <c r="I10" s="194">
        <f>Položky!BE34</f>
        <v>0</v>
      </c>
    </row>
    <row r="11" spans="1:9" s="34" customFormat="1" ht="12.75">
      <c r="A11" s="191" t="str">
        <f>Položky!B35</f>
        <v>99</v>
      </c>
      <c r="B11" s="114" t="str">
        <f>Položky!C35</f>
        <v>Staveništní přesun hmot</v>
      </c>
      <c r="C11" s="65"/>
      <c r="D11" s="115"/>
      <c r="E11" s="192">
        <f>Položky!BA37</f>
        <v>0</v>
      </c>
      <c r="F11" s="193">
        <f>Položky!BB37</f>
        <v>0</v>
      </c>
      <c r="G11" s="193">
        <f>Položky!BC37</f>
        <v>0</v>
      </c>
      <c r="H11" s="193">
        <f>Položky!BD37</f>
        <v>0</v>
      </c>
      <c r="I11" s="194">
        <f>Položky!BE37</f>
        <v>0</v>
      </c>
    </row>
    <row r="12" spans="1:9" s="34" customFormat="1" ht="12.75">
      <c r="A12" s="191" t="str">
        <f>Položky!B38</f>
        <v>762</v>
      </c>
      <c r="B12" s="114" t="str">
        <f>Položky!C38</f>
        <v>Konstrukce tesařské</v>
      </c>
      <c r="C12" s="65"/>
      <c r="D12" s="115"/>
      <c r="E12" s="192">
        <f>Položky!BA57</f>
        <v>0</v>
      </c>
      <c r="F12" s="193">
        <f>Položky!BB57</f>
        <v>0</v>
      </c>
      <c r="G12" s="193">
        <f>Položky!BC57</f>
        <v>0</v>
      </c>
      <c r="H12" s="193">
        <f>Položky!BD57</f>
        <v>0</v>
      </c>
      <c r="I12" s="194">
        <f>Položky!BE57</f>
        <v>0</v>
      </c>
    </row>
    <row r="13" spans="1:9" s="34" customFormat="1" ht="12.75">
      <c r="A13" s="191" t="str">
        <f>Položky!B58</f>
        <v>764</v>
      </c>
      <c r="B13" s="114" t="str">
        <f>Položky!C58</f>
        <v>Konstrukce klempířské</v>
      </c>
      <c r="C13" s="65"/>
      <c r="D13" s="115"/>
      <c r="E13" s="192">
        <f>Položky!BA65</f>
        <v>0</v>
      </c>
      <c r="F13" s="193">
        <f>Položky!BB65</f>
        <v>0</v>
      </c>
      <c r="G13" s="193">
        <f>Položky!BC65</f>
        <v>0</v>
      </c>
      <c r="H13" s="193">
        <f>Položky!BD65</f>
        <v>0</v>
      </c>
      <c r="I13" s="194">
        <f>Položky!BE65</f>
        <v>0</v>
      </c>
    </row>
    <row r="14" spans="1:9" s="34" customFormat="1" ht="12.75">
      <c r="A14" s="191" t="str">
        <f>Položky!B66</f>
        <v>765</v>
      </c>
      <c r="B14" s="114" t="str">
        <f>Položky!C66</f>
        <v>Krytiny tvrdé</v>
      </c>
      <c r="C14" s="65"/>
      <c r="D14" s="115"/>
      <c r="E14" s="192">
        <f>Položky!BA76</f>
        <v>0</v>
      </c>
      <c r="F14" s="193">
        <f>Položky!BB76</f>
        <v>0</v>
      </c>
      <c r="G14" s="193">
        <f>Položky!BC76</f>
        <v>0</v>
      </c>
      <c r="H14" s="193">
        <f>Položky!BD76</f>
        <v>0</v>
      </c>
      <c r="I14" s="194">
        <f>Položky!BE76</f>
        <v>0</v>
      </c>
    </row>
    <row r="15" spans="1:9" s="34" customFormat="1" ht="12.75">
      <c r="A15" s="191" t="str">
        <f>Položky!B77</f>
        <v>783</v>
      </c>
      <c r="B15" s="114" t="str">
        <f>Položky!C77</f>
        <v>Nátěry</v>
      </c>
      <c r="C15" s="65"/>
      <c r="D15" s="115"/>
      <c r="E15" s="192">
        <f>Položky!BA79</f>
        <v>0</v>
      </c>
      <c r="F15" s="193">
        <f>Položky!BB79</f>
        <v>0</v>
      </c>
      <c r="G15" s="193">
        <f>Položky!BC79</f>
        <v>0</v>
      </c>
      <c r="H15" s="193">
        <f>Položky!BD79</f>
        <v>0</v>
      </c>
      <c r="I15" s="194">
        <f>Položky!BE79</f>
        <v>0</v>
      </c>
    </row>
    <row r="16" spans="1:9" s="34" customFormat="1" ht="13.5" thickBot="1">
      <c r="A16" s="191" t="str">
        <f>Položky!B80</f>
        <v>M211</v>
      </c>
      <c r="B16" s="114" t="str">
        <f>Položky!C80</f>
        <v>Hromosvod</v>
      </c>
      <c r="C16" s="65"/>
      <c r="D16" s="115"/>
      <c r="E16" s="192">
        <f>Položky!BA82</f>
        <v>0</v>
      </c>
      <c r="F16" s="193">
        <f>Položky!BB82</f>
        <v>0</v>
      </c>
      <c r="G16" s="193">
        <f>Položky!BC82</f>
        <v>0</v>
      </c>
      <c r="H16" s="193">
        <f>Položky!BD82</f>
        <v>0</v>
      </c>
      <c r="I16" s="194">
        <f>Položky!BE82</f>
        <v>0</v>
      </c>
    </row>
    <row r="17" spans="1:9" s="122" customFormat="1" ht="13.5" thickBot="1">
      <c r="A17" s="116"/>
      <c r="B17" s="117" t="s">
        <v>57</v>
      </c>
      <c r="C17" s="117"/>
      <c r="D17" s="118"/>
      <c r="E17" s="119">
        <f>SUM(E7:E16)</f>
        <v>0</v>
      </c>
      <c r="F17" s="120">
        <f>SUM(F7:F16)</f>
        <v>0</v>
      </c>
      <c r="G17" s="120">
        <f>SUM(G7:G16)</f>
        <v>0</v>
      </c>
      <c r="H17" s="120">
        <f>SUM(H7:H16)</f>
        <v>0</v>
      </c>
      <c r="I17" s="121">
        <f>SUM(I7:I16)</f>
        <v>0</v>
      </c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65"/>
    </row>
    <row r="19" spans="1:57" ht="19.5" customHeight="1">
      <c r="A19" s="106" t="s">
        <v>58</v>
      </c>
      <c r="B19" s="106"/>
      <c r="C19" s="106"/>
      <c r="D19" s="106"/>
      <c r="E19" s="106"/>
      <c r="F19" s="106"/>
      <c r="G19" s="123"/>
      <c r="H19" s="106"/>
      <c r="I19" s="106"/>
      <c r="BA19" s="40"/>
      <c r="BB19" s="40"/>
      <c r="BC19" s="40"/>
      <c r="BD19" s="40"/>
      <c r="BE19" s="40"/>
    </row>
    <row r="20" spans="1:9" ht="13.5" thickBot="1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12.75">
      <c r="A21" s="70" t="s">
        <v>59</v>
      </c>
      <c r="B21" s="71"/>
      <c r="C21" s="71"/>
      <c r="D21" s="124"/>
      <c r="E21" s="125" t="s">
        <v>60</v>
      </c>
      <c r="F21" s="126" t="s">
        <v>61</v>
      </c>
      <c r="G21" s="127" t="s">
        <v>62</v>
      </c>
      <c r="H21" s="128"/>
      <c r="I21" s="129" t="s">
        <v>60</v>
      </c>
    </row>
    <row r="22" spans="1:53" ht="12.75">
      <c r="A22" s="63" t="s">
        <v>221</v>
      </c>
      <c r="B22" s="54"/>
      <c r="C22" s="54"/>
      <c r="D22" s="130"/>
      <c r="E22" s="131"/>
      <c r="F22" s="132"/>
      <c r="G22" s="133">
        <f>CHOOSE(BA22+1,HSV+PSV,HSV+PSV+Mont,HSV+PSV+Dodavka+Mont,HSV,PSV,Mont,Dodavka,Mont+Dodavka,0)</f>
        <v>0</v>
      </c>
      <c r="H22" s="134"/>
      <c r="I22" s="135">
        <f>E22+F22*G22/100</f>
        <v>0</v>
      </c>
      <c r="BA22">
        <v>0</v>
      </c>
    </row>
    <row r="23" spans="1:53" ht="12.75">
      <c r="A23" s="63" t="s">
        <v>222</v>
      </c>
      <c r="B23" s="54"/>
      <c r="C23" s="54"/>
      <c r="D23" s="130"/>
      <c r="E23" s="131"/>
      <c r="F23" s="132"/>
      <c r="G23" s="133">
        <f>CHOOSE(BA23+1,HSV+PSV,HSV+PSV+Mont,HSV+PSV+Dodavka+Mont,HSV,PSV,Mont,Dodavka,Mont+Dodavka,0)</f>
        <v>0</v>
      </c>
      <c r="H23" s="134"/>
      <c r="I23" s="135">
        <f>E23+F23*G23/100</f>
        <v>0</v>
      </c>
      <c r="BA23">
        <v>1</v>
      </c>
    </row>
    <row r="24" spans="1:53" ht="12.75">
      <c r="A24" s="63" t="s">
        <v>223</v>
      </c>
      <c r="B24" s="54"/>
      <c r="C24" s="54"/>
      <c r="D24" s="130"/>
      <c r="E24" s="131"/>
      <c r="F24" s="132"/>
      <c r="G24" s="133">
        <f>CHOOSE(BA24+1,HSV+PSV,HSV+PSV+Mont,HSV+PSV+Dodavka+Mont,HSV,PSV,Mont,Dodavka,Mont+Dodavka,0)</f>
        <v>0</v>
      </c>
      <c r="H24" s="134"/>
      <c r="I24" s="135">
        <f>E24+F24*G24/100</f>
        <v>0</v>
      </c>
      <c r="BA24">
        <v>1</v>
      </c>
    </row>
    <row r="25" spans="1:53" ht="12.75">
      <c r="A25" s="63" t="s">
        <v>224</v>
      </c>
      <c r="B25" s="54"/>
      <c r="C25" s="54"/>
      <c r="D25" s="130"/>
      <c r="E25" s="131"/>
      <c r="F25" s="132"/>
      <c r="G25" s="133">
        <f>CHOOSE(BA25+1,HSV+PSV,HSV+PSV+Mont,HSV+PSV+Dodavka+Mont,HSV,PSV,Mont,Dodavka,Mont+Dodavka,0)</f>
        <v>0</v>
      </c>
      <c r="H25" s="134"/>
      <c r="I25" s="135">
        <f>E25+F25*G25/100</f>
        <v>0</v>
      </c>
      <c r="BA25">
        <v>2</v>
      </c>
    </row>
    <row r="26" spans="1:9" ht="13.5" thickBot="1">
      <c r="A26" s="136"/>
      <c r="B26" s="137" t="s">
        <v>63</v>
      </c>
      <c r="C26" s="138"/>
      <c r="D26" s="139"/>
      <c r="E26" s="140"/>
      <c r="F26" s="141"/>
      <c r="G26" s="141"/>
      <c r="H26" s="213">
        <f>SUM(I22:I25)</f>
        <v>0</v>
      </c>
      <c r="I26" s="214"/>
    </row>
    <row r="28" spans="2:9" ht="12.75">
      <c r="B28" s="122"/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5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>110214 Stav. úpr. kaple Zvěstování Panny Marie,Dunajovice</v>
      </c>
      <c r="D3" s="97"/>
      <c r="E3" s="150" t="s">
        <v>64</v>
      </c>
      <c r="F3" s="151" t="str">
        <f>Rekapitulace!H1</f>
        <v>290511PD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02 Nový krov</v>
      </c>
      <c r="D4" s="103"/>
      <c r="E4" s="217" t="str">
        <f>Rekapitulace!G2</f>
        <v>Nový krov - alternativa 2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84</v>
      </c>
      <c r="C8" s="170" t="s">
        <v>85</v>
      </c>
      <c r="D8" s="171" t="s">
        <v>86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1.95224</v>
      </c>
    </row>
    <row r="9" spans="1:104" ht="12.75">
      <c r="A9" s="168">
        <v>2</v>
      </c>
      <c r="B9" s="169" t="s">
        <v>87</v>
      </c>
      <c r="C9" s="170" t="s">
        <v>88</v>
      </c>
      <c r="D9" s="171" t="s">
        <v>86</v>
      </c>
      <c r="E9" s="172">
        <v>0.3</v>
      </c>
      <c r="F9" s="172">
        <v>0</v>
      </c>
      <c r="G9" s="173">
        <f>E9*F9</f>
        <v>0</v>
      </c>
      <c r="O9" s="167">
        <v>2</v>
      </c>
      <c r="AA9" s="145">
        <v>1</v>
      </c>
      <c r="AB9" s="145">
        <v>0</v>
      </c>
      <c r="AC9" s="145">
        <v>0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0</v>
      </c>
      <c r="CZ9" s="145">
        <v>2.01208</v>
      </c>
    </row>
    <row r="10" spans="1:57" ht="12.75">
      <c r="A10" s="175"/>
      <c r="B10" s="176" t="s">
        <v>73</v>
      </c>
      <c r="C10" s="177" t="str">
        <f>CONCATENATE(B7," ",C7)</f>
        <v>3 Svislé a kompletní konstrukce</v>
      </c>
      <c r="D10" s="178"/>
      <c r="E10" s="179"/>
      <c r="F10" s="180"/>
      <c r="G10" s="181">
        <f>SUM(G7:G9)</f>
        <v>0</v>
      </c>
      <c r="O10" s="167">
        <v>4</v>
      </c>
      <c r="BA10" s="182">
        <f>SUM(BA7:BA9)</f>
        <v>0</v>
      </c>
      <c r="BB10" s="182">
        <f>SUM(BB7:BB9)</f>
        <v>0</v>
      </c>
      <c r="BC10" s="182">
        <f>SUM(BC7:BC9)</f>
        <v>0</v>
      </c>
      <c r="BD10" s="182">
        <f>SUM(BD7:BD9)</f>
        <v>0</v>
      </c>
      <c r="BE10" s="182">
        <f>SUM(BE7:BE9)</f>
        <v>0</v>
      </c>
    </row>
    <row r="11" spans="1:15" ht="12.75">
      <c r="A11" s="160" t="s">
        <v>72</v>
      </c>
      <c r="B11" s="161" t="s">
        <v>89</v>
      </c>
      <c r="C11" s="162" t="s">
        <v>90</v>
      </c>
      <c r="D11" s="163"/>
      <c r="E11" s="164"/>
      <c r="F11" s="164"/>
      <c r="G11" s="165"/>
      <c r="H11" s="166"/>
      <c r="I11" s="166"/>
      <c r="O11" s="167">
        <v>1</v>
      </c>
    </row>
    <row r="12" spans="1:104" ht="12.75">
      <c r="A12" s="168">
        <v>3</v>
      </c>
      <c r="B12" s="169" t="s">
        <v>91</v>
      </c>
      <c r="C12" s="170" t="s">
        <v>92</v>
      </c>
      <c r="D12" s="171" t="s">
        <v>93</v>
      </c>
      <c r="E12" s="172">
        <v>18</v>
      </c>
      <c r="F12" s="172">
        <v>0</v>
      </c>
      <c r="G12" s="173">
        <f aca="true" t="shared" si="0" ref="G12:G17"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aca="true" t="shared" si="1" ref="BA12:BA17">IF(AZ12=1,G12,0)</f>
        <v>0</v>
      </c>
      <c r="BB12" s="145">
        <f aca="true" t="shared" si="2" ref="BB12:BB17">IF(AZ12=2,G12,0)</f>
        <v>0</v>
      </c>
      <c r="BC12" s="145">
        <f aca="true" t="shared" si="3" ref="BC12:BC17">IF(AZ12=3,G12,0)</f>
        <v>0</v>
      </c>
      <c r="BD12" s="145">
        <f aca="true" t="shared" si="4" ref="BD12:BD17">IF(AZ12=4,G12,0)</f>
        <v>0</v>
      </c>
      <c r="BE12" s="145">
        <f aca="true" t="shared" si="5" ref="BE12:BE17">IF(AZ12=5,G12,0)</f>
        <v>0</v>
      </c>
      <c r="CA12" s="174">
        <v>1</v>
      </c>
      <c r="CB12" s="174">
        <v>1</v>
      </c>
      <c r="CZ12" s="145">
        <v>0.01838</v>
      </c>
    </row>
    <row r="13" spans="1:104" ht="12.75">
      <c r="A13" s="168">
        <v>4</v>
      </c>
      <c r="B13" s="169" t="s">
        <v>94</v>
      </c>
      <c r="C13" s="170" t="s">
        <v>95</v>
      </c>
      <c r="D13" s="171" t="s">
        <v>93</v>
      </c>
      <c r="E13" s="172">
        <v>36</v>
      </c>
      <c r="F13" s="172">
        <v>0</v>
      </c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0.00097</v>
      </c>
    </row>
    <row r="14" spans="1:104" ht="12.75">
      <c r="A14" s="168">
        <v>5</v>
      </c>
      <c r="B14" s="169" t="s">
        <v>96</v>
      </c>
      <c r="C14" s="170" t="s">
        <v>97</v>
      </c>
      <c r="D14" s="171" t="s">
        <v>93</v>
      </c>
      <c r="E14" s="172">
        <v>18</v>
      </c>
      <c r="F14" s="172">
        <v>0</v>
      </c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6</v>
      </c>
      <c r="B15" s="169" t="s">
        <v>98</v>
      </c>
      <c r="C15" s="170" t="s">
        <v>99</v>
      </c>
      <c r="D15" s="171" t="s">
        <v>93</v>
      </c>
      <c r="E15" s="172">
        <v>20.88</v>
      </c>
      <c r="F15" s="172">
        <v>0</v>
      </c>
      <c r="G15" s="173">
        <f t="shared" si="0"/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1</v>
      </c>
      <c r="CZ15" s="145">
        <v>0.03459</v>
      </c>
    </row>
    <row r="16" spans="1:104" ht="12.75">
      <c r="A16" s="168">
        <v>7</v>
      </c>
      <c r="B16" s="169" t="s">
        <v>100</v>
      </c>
      <c r="C16" s="170" t="s">
        <v>101</v>
      </c>
      <c r="D16" s="171" t="s">
        <v>93</v>
      </c>
      <c r="E16" s="172">
        <v>74.16</v>
      </c>
      <c r="F16" s="172">
        <v>0</v>
      </c>
      <c r="G16" s="173">
        <f t="shared" si="0"/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1</v>
      </c>
      <c r="CZ16" s="145">
        <v>0.03496</v>
      </c>
    </row>
    <row r="17" spans="1:104" ht="12.75">
      <c r="A17" s="168">
        <v>8</v>
      </c>
      <c r="B17" s="169" t="s">
        <v>102</v>
      </c>
      <c r="C17" s="170" t="s">
        <v>103</v>
      </c>
      <c r="D17" s="171" t="s">
        <v>104</v>
      </c>
      <c r="E17" s="172">
        <v>5</v>
      </c>
      <c r="F17" s="172">
        <v>0</v>
      </c>
      <c r="G17" s="173">
        <f t="shared" si="0"/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1</v>
      </c>
      <c r="CZ17" s="145">
        <v>0</v>
      </c>
    </row>
    <row r="18" spans="1:57" ht="12.75">
      <c r="A18" s="175"/>
      <c r="B18" s="176" t="s">
        <v>73</v>
      </c>
      <c r="C18" s="177" t="str">
        <f>CONCATENATE(B11," ",C11)</f>
        <v>94 Lešení a stavební výtahy</v>
      </c>
      <c r="D18" s="178"/>
      <c r="E18" s="179"/>
      <c r="F18" s="180"/>
      <c r="G18" s="181">
        <f>SUM(G11:G17)</f>
        <v>0</v>
      </c>
      <c r="O18" s="167">
        <v>4</v>
      </c>
      <c r="BA18" s="182">
        <f>SUM(BA11:BA17)</f>
        <v>0</v>
      </c>
      <c r="BB18" s="182">
        <f>SUM(BB11:BB17)</f>
        <v>0</v>
      </c>
      <c r="BC18" s="182">
        <f>SUM(BC11:BC17)</f>
        <v>0</v>
      </c>
      <c r="BD18" s="182">
        <f>SUM(BD11:BD17)</f>
        <v>0</v>
      </c>
      <c r="BE18" s="182">
        <f>SUM(BE11:BE17)</f>
        <v>0</v>
      </c>
    </row>
    <row r="19" spans="1:15" ht="12.75">
      <c r="A19" s="160" t="s">
        <v>72</v>
      </c>
      <c r="B19" s="161" t="s">
        <v>105</v>
      </c>
      <c r="C19" s="162" t="s">
        <v>106</v>
      </c>
      <c r="D19" s="163"/>
      <c r="E19" s="164"/>
      <c r="F19" s="164"/>
      <c r="G19" s="165"/>
      <c r="H19" s="166"/>
      <c r="I19" s="166"/>
      <c r="O19" s="167">
        <v>1</v>
      </c>
    </row>
    <row r="20" spans="1:104" ht="22.5">
      <c r="A20" s="168">
        <v>9</v>
      </c>
      <c r="B20" s="169" t="s">
        <v>107</v>
      </c>
      <c r="C20" s="170" t="s">
        <v>108</v>
      </c>
      <c r="D20" s="171" t="s">
        <v>93</v>
      </c>
      <c r="E20" s="172">
        <v>49.5</v>
      </c>
      <c r="F20" s="172">
        <v>0</v>
      </c>
      <c r="G20" s="173">
        <f>E20*F20</f>
        <v>0</v>
      </c>
      <c r="O20" s="167">
        <v>2</v>
      </c>
      <c r="AA20" s="145">
        <v>12</v>
      </c>
      <c r="AB20" s="145">
        <v>0</v>
      </c>
      <c r="AC20" s="145">
        <v>68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12</v>
      </c>
      <c r="CB20" s="174">
        <v>0</v>
      </c>
      <c r="CZ20" s="145">
        <v>0</v>
      </c>
    </row>
    <row r="21" spans="1:104" ht="12.75">
      <c r="A21" s="168">
        <v>10</v>
      </c>
      <c r="B21" s="169" t="s">
        <v>109</v>
      </c>
      <c r="C21" s="170" t="s">
        <v>110</v>
      </c>
      <c r="D21" s="171" t="s">
        <v>93</v>
      </c>
      <c r="E21" s="172">
        <v>182.62</v>
      </c>
      <c r="F21" s="172">
        <v>0</v>
      </c>
      <c r="G21" s="173">
        <f>E21*F21</f>
        <v>0</v>
      </c>
      <c r="O21" s="167">
        <v>2</v>
      </c>
      <c r="AA21" s="145">
        <v>12</v>
      </c>
      <c r="AB21" s="145">
        <v>0</v>
      </c>
      <c r="AC21" s="145">
        <v>2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12</v>
      </c>
      <c r="CB21" s="174">
        <v>0</v>
      </c>
      <c r="CZ21" s="145">
        <v>0</v>
      </c>
    </row>
    <row r="22" spans="1:104" ht="12.75">
      <c r="A22" s="168">
        <v>11</v>
      </c>
      <c r="B22" s="169" t="s">
        <v>111</v>
      </c>
      <c r="C22" s="170" t="s">
        <v>112</v>
      </c>
      <c r="D22" s="171" t="s">
        <v>113</v>
      </c>
      <c r="E22" s="172">
        <v>1</v>
      </c>
      <c r="F22" s="172">
        <v>0</v>
      </c>
      <c r="G22" s="173">
        <f>E22*F22</f>
        <v>0</v>
      </c>
      <c r="O22" s="167">
        <v>2</v>
      </c>
      <c r="AA22" s="145">
        <v>12</v>
      </c>
      <c r="AB22" s="145">
        <v>0</v>
      </c>
      <c r="AC22" s="145">
        <v>3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12</v>
      </c>
      <c r="CB22" s="174">
        <v>0</v>
      </c>
      <c r="CZ22" s="145">
        <v>0</v>
      </c>
    </row>
    <row r="23" spans="1:57" ht="12.75">
      <c r="A23" s="175"/>
      <c r="B23" s="176" t="s">
        <v>73</v>
      </c>
      <c r="C23" s="177" t="str">
        <f>CONCATENATE(B19," ",C19)</f>
        <v>95 Dokončovací konstrukce na pozemních stavbách</v>
      </c>
      <c r="D23" s="178"/>
      <c r="E23" s="179"/>
      <c r="F23" s="180"/>
      <c r="G23" s="181">
        <f>SUM(G19:G22)</f>
        <v>0</v>
      </c>
      <c r="O23" s="167">
        <v>4</v>
      </c>
      <c r="BA23" s="182">
        <f>SUM(BA19:BA22)</f>
        <v>0</v>
      </c>
      <c r="BB23" s="182">
        <f>SUM(BB19:BB22)</f>
        <v>0</v>
      </c>
      <c r="BC23" s="182">
        <f>SUM(BC19:BC22)</f>
        <v>0</v>
      </c>
      <c r="BD23" s="182">
        <f>SUM(BD19:BD22)</f>
        <v>0</v>
      </c>
      <c r="BE23" s="182">
        <f>SUM(BE19:BE22)</f>
        <v>0</v>
      </c>
    </row>
    <row r="24" spans="1:15" ht="12.75">
      <c r="A24" s="160" t="s">
        <v>72</v>
      </c>
      <c r="B24" s="161" t="s">
        <v>114</v>
      </c>
      <c r="C24" s="162" t="s">
        <v>115</v>
      </c>
      <c r="D24" s="163"/>
      <c r="E24" s="164"/>
      <c r="F24" s="164"/>
      <c r="G24" s="165"/>
      <c r="H24" s="166"/>
      <c r="I24" s="166"/>
      <c r="O24" s="167">
        <v>1</v>
      </c>
    </row>
    <row r="25" spans="1:104" ht="12.75">
      <c r="A25" s="168">
        <v>12</v>
      </c>
      <c r="B25" s="169" t="s">
        <v>116</v>
      </c>
      <c r="C25" s="170" t="s">
        <v>117</v>
      </c>
      <c r="D25" s="171" t="s">
        <v>93</v>
      </c>
      <c r="E25" s="172">
        <v>74.16</v>
      </c>
      <c r="F25" s="172">
        <v>0</v>
      </c>
      <c r="G25" s="173">
        <f aca="true" t="shared" si="6" ref="G25:G33">E25*F25</f>
        <v>0</v>
      </c>
      <c r="O25" s="167">
        <v>2</v>
      </c>
      <c r="AA25" s="145">
        <v>1</v>
      </c>
      <c r="AB25" s="145">
        <v>7</v>
      </c>
      <c r="AC25" s="145">
        <v>7</v>
      </c>
      <c r="AZ25" s="145">
        <v>1</v>
      </c>
      <c r="BA25" s="145">
        <f aca="true" t="shared" si="7" ref="BA25:BA33">IF(AZ25=1,G25,0)</f>
        <v>0</v>
      </c>
      <c r="BB25" s="145">
        <f aca="true" t="shared" si="8" ref="BB25:BB33">IF(AZ25=2,G25,0)</f>
        <v>0</v>
      </c>
      <c r="BC25" s="145">
        <f aca="true" t="shared" si="9" ref="BC25:BC33">IF(AZ25=3,G25,0)</f>
        <v>0</v>
      </c>
      <c r="BD25" s="145">
        <f aca="true" t="shared" si="10" ref="BD25:BD33">IF(AZ25=4,G25,0)</f>
        <v>0</v>
      </c>
      <c r="BE25" s="145">
        <f aca="true" t="shared" si="11" ref="BE25:BE33">IF(AZ25=5,G25,0)</f>
        <v>0</v>
      </c>
      <c r="CA25" s="174">
        <v>1</v>
      </c>
      <c r="CB25" s="174">
        <v>7</v>
      </c>
      <c r="CZ25" s="145">
        <v>0</v>
      </c>
    </row>
    <row r="26" spans="1:104" ht="12.75">
      <c r="A26" s="168">
        <v>13</v>
      </c>
      <c r="B26" s="169" t="s">
        <v>118</v>
      </c>
      <c r="C26" s="170" t="s">
        <v>119</v>
      </c>
      <c r="D26" s="171" t="s">
        <v>93</v>
      </c>
      <c r="E26" s="172">
        <v>182.62</v>
      </c>
      <c r="F26" s="172">
        <v>0</v>
      </c>
      <c r="G26" s="173">
        <f t="shared" si="6"/>
        <v>0</v>
      </c>
      <c r="O26" s="167">
        <v>2</v>
      </c>
      <c r="AA26" s="145">
        <v>1</v>
      </c>
      <c r="AB26" s="145">
        <v>7</v>
      </c>
      <c r="AC26" s="145">
        <v>7</v>
      </c>
      <c r="AZ26" s="145">
        <v>1</v>
      </c>
      <c r="BA26" s="145">
        <f t="shared" si="7"/>
        <v>0</v>
      </c>
      <c r="BB26" s="145">
        <f t="shared" si="8"/>
        <v>0</v>
      </c>
      <c r="BC26" s="145">
        <f t="shared" si="9"/>
        <v>0</v>
      </c>
      <c r="BD26" s="145">
        <f t="shared" si="10"/>
        <v>0</v>
      </c>
      <c r="BE26" s="145">
        <f t="shared" si="11"/>
        <v>0</v>
      </c>
      <c r="CA26" s="174">
        <v>1</v>
      </c>
      <c r="CB26" s="174">
        <v>7</v>
      </c>
      <c r="CZ26" s="145">
        <v>0</v>
      </c>
    </row>
    <row r="27" spans="1:104" ht="12.75">
      <c r="A27" s="168">
        <v>14</v>
      </c>
      <c r="B27" s="169" t="s">
        <v>120</v>
      </c>
      <c r="C27" s="170" t="s">
        <v>121</v>
      </c>
      <c r="D27" s="171" t="s">
        <v>93</v>
      </c>
      <c r="E27" s="172">
        <v>182.6</v>
      </c>
      <c r="F27" s="172">
        <v>0</v>
      </c>
      <c r="G27" s="173">
        <f t="shared" si="6"/>
        <v>0</v>
      </c>
      <c r="O27" s="167">
        <v>2</v>
      </c>
      <c r="AA27" s="145">
        <v>2</v>
      </c>
      <c r="AB27" s="145">
        <v>7</v>
      </c>
      <c r="AC27" s="145">
        <v>7</v>
      </c>
      <c r="AZ27" s="145">
        <v>1</v>
      </c>
      <c r="BA27" s="145">
        <f t="shared" si="7"/>
        <v>0</v>
      </c>
      <c r="BB27" s="145">
        <f t="shared" si="8"/>
        <v>0</v>
      </c>
      <c r="BC27" s="145">
        <f t="shared" si="9"/>
        <v>0</v>
      </c>
      <c r="BD27" s="145">
        <f t="shared" si="10"/>
        <v>0</v>
      </c>
      <c r="BE27" s="145">
        <f t="shared" si="11"/>
        <v>0</v>
      </c>
      <c r="CA27" s="174">
        <v>2</v>
      </c>
      <c r="CB27" s="174">
        <v>7</v>
      </c>
      <c r="CZ27" s="145">
        <v>0</v>
      </c>
    </row>
    <row r="28" spans="1:104" ht="12.75">
      <c r="A28" s="168">
        <v>15</v>
      </c>
      <c r="B28" s="169" t="s">
        <v>122</v>
      </c>
      <c r="C28" s="170" t="s">
        <v>123</v>
      </c>
      <c r="D28" s="171" t="s">
        <v>124</v>
      </c>
      <c r="E28" s="172">
        <v>38.60048</v>
      </c>
      <c r="F28" s="172">
        <v>0</v>
      </c>
      <c r="G28" s="173">
        <f t="shared" si="6"/>
        <v>0</v>
      </c>
      <c r="O28" s="167">
        <v>2</v>
      </c>
      <c r="AA28" s="145">
        <v>8</v>
      </c>
      <c r="AB28" s="145">
        <v>0</v>
      </c>
      <c r="AC28" s="145">
        <v>3</v>
      </c>
      <c r="AZ28" s="145">
        <v>1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8</v>
      </c>
      <c r="CB28" s="174">
        <v>0</v>
      </c>
      <c r="CZ28" s="145">
        <v>0</v>
      </c>
    </row>
    <row r="29" spans="1:104" ht="12.75">
      <c r="A29" s="168">
        <v>16</v>
      </c>
      <c r="B29" s="169" t="s">
        <v>125</v>
      </c>
      <c r="C29" s="170" t="s">
        <v>126</v>
      </c>
      <c r="D29" s="171" t="s">
        <v>124</v>
      </c>
      <c r="E29" s="172">
        <v>19.30024</v>
      </c>
      <c r="F29" s="172">
        <v>0</v>
      </c>
      <c r="G29" s="173">
        <f t="shared" si="6"/>
        <v>0</v>
      </c>
      <c r="O29" s="167">
        <v>2</v>
      </c>
      <c r="AA29" s="145">
        <v>8</v>
      </c>
      <c r="AB29" s="145">
        <v>1</v>
      </c>
      <c r="AC29" s="145">
        <v>3</v>
      </c>
      <c r="AZ29" s="145">
        <v>1</v>
      </c>
      <c r="BA29" s="145">
        <f t="shared" si="7"/>
        <v>0</v>
      </c>
      <c r="BB29" s="145">
        <f t="shared" si="8"/>
        <v>0</v>
      </c>
      <c r="BC29" s="145">
        <f t="shared" si="9"/>
        <v>0</v>
      </c>
      <c r="BD29" s="145">
        <f t="shared" si="10"/>
        <v>0</v>
      </c>
      <c r="BE29" s="145">
        <f t="shared" si="11"/>
        <v>0</v>
      </c>
      <c r="CA29" s="174">
        <v>8</v>
      </c>
      <c r="CB29" s="174">
        <v>1</v>
      </c>
      <c r="CZ29" s="145">
        <v>0</v>
      </c>
    </row>
    <row r="30" spans="1:104" ht="12.75">
      <c r="A30" s="168">
        <v>17</v>
      </c>
      <c r="B30" s="169" t="s">
        <v>127</v>
      </c>
      <c r="C30" s="170" t="s">
        <v>128</v>
      </c>
      <c r="D30" s="171" t="s">
        <v>124</v>
      </c>
      <c r="E30" s="172">
        <v>366.70456</v>
      </c>
      <c r="F30" s="172">
        <v>0</v>
      </c>
      <c r="G30" s="173">
        <f t="shared" si="6"/>
        <v>0</v>
      </c>
      <c r="O30" s="167">
        <v>2</v>
      </c>
      <c r="AA30" s="145">
        <v>8</v>
      </c>
      <c r="AB30" s="145">
        <v>1</v>
      </c>
      <c r="AC30" s="145">
        <v>3</v>
      </c>
      <c r="AZ30" s="145">
        <v>1</v>
      </c>
      <c r="BA30" s="145">
        <f t="shared" si="7"/>
        <v>0</v>
      </c>
      <c r="BB30" s="145">
        <f t="shared" si="8"/>
        <v>0</v>
      </c>
      <c r="BC30" s="145">
        <f t="shared" si="9"/>
        <v>0</v>
      </c>
      <c r="BD30" s="145">
        <f t="shared" si="10"/>
        <v>0</v>
      </c>
      <c r="BE30" s="145">
        <f t="shared" si="11"/>
        <v>0</v>
      </c>
      <c r="CA30" s="174">
        <v>8</v>
      </c>
      <c r="CB30" s="174">
        <v>1</v>
      </c>
      <c r="CZ30" s="145">
        <v>0</v>
      </c>
    </row>
    <row r="31" spans="1:104" ht="12.75">
      <c r="A31" s="168">
        <v>18</v>
      </c>
      <c r="B31" s="169" t="s">
        <v>129</v>
      </c>
      <c r="C31" s="170" t="s">
        <v>130</v>
      </c>
      <c r="D31" s="171" t="s">
        <v>124</v>
      </c>
      <c r="E31" s="172">
        <v>19.30024</v>
      </c>
      <c r="F31" s="172">
        <v>0</v>
      </c>
      <c r="G31" s="173">
        <f t="shared" si="6"/>
        <v>0</v>
      </c>
      <c r="O31" s="167">
        <v>2</v>
      </c>
      <c r="AA31" s="145">
        <v>8</v>
      </c>
      <c r="AB31" s="145">
        <v>1</v>
      </c>
      <c r="AC31" s="145">
        <v>3</v>
      </c>
      <c r="AZ31" s="145">
        <v>1</v>
      </c>
      <c r="BA31" s="145">
        <f t="shared" si="7"/>
        <v>0</v>
      </c>
      <c r="BB31" s="145">
        <f t="shared" si="8"/>
        <v>0</v>
      </c>
      <c r="BC31" s="145">
        <f t="shared" si="9"/>
        <v>0</v>
      </c>
      <c r="BD31" s="145">
        <f t="shared" si="10"/>
        <v>0</v>
      </c>
      <c r="BE31" s="145">
        <f t="shared" si="11"/>
        <v>0</v>
      </c>
      <c r="CA31" s="174">
        <v>8</v>
      </c>
      <c r="CB31" s="174">
        <v>1</v>
      </c>
      <c r="CZ31" s="145">
        <v>0</v>
      </c>
    </row>
    <row r="32" spans="1:104" ht="12.75">
      <c r="A32" s="168">
        <v>19</v>
      </c>
      <c r="B32" s="169" t="s">
        <v>131</v>
      </c>
      <c r="C32" s="170" t="s">
        <v>132</v>
      </c>
      <c r="D32" s="171" t="s">
        <v>124</v>
      </c>
      <c r="E32" s="172">
        <v>19.30024</v>
      </c>
      <c r="F32" s="172">
        <v>0</v>
      </c>
      <c r="G32" s="173">
        <f t="shared" si="6"/>
        <v>0</v>
      </c>
      <c r="O32" s="167">
        <v>2</v>
      </c>
      <c r="AA32" s="145">
        <v>8</v>
      </c>
      <c r="AB32" s="145">
        <v>0</v>
      </c>
      <c r="AC32" s="145">
        <v>3</v>
      </c>
      <c r="AZ32" s="145">
        <v>1</v>
      </c>
      <c r="BA32" s="145">
        <f t="shared" si="7"/>
        <v>0</v>
      </c>
      <c r="BB32" s="145">
        <f t="shared" si="8"/>
        <v>0</v>
      </c>
      <c r="BC32" s="145">
        <f t="shared" si="9"/>
        <v>0</v>
      </c>
      <c r="BD32" s="145">
        <f t="shared" si="10"/>
        <v>0</v>
      </c>
      <c r="BE32" s="145">
        <f t="shared" si="11"/>
        <v>0</v>
      </c>
      <c r="CA32" s="174">
        <v>8</v>
      </c>
      <c r="CB32" s="174">
        <v>0</v>
      </c>
      <c r="CZ32" s="145">
        <v>0</v>
      </c>
    </row>
    <row r="33" spans="1:104" ht="12.75">
      <c r="A33" s="168">
        <v>20</v>
      </c>
      <c r="B33" s="169" t="s">
        <v>133</v>
      </c>
      <c r="C33" s="170" t="s">
        <v>134</v>
      </c>
      <c r="D33" s="171" t="s">
        <v>124</v>
      </c>
      <c r="E33" s="172">
        <v>19.30024</v>
      </c>
      <c r="F33" s="172">
        <v>0</v>
      </c>
      <c r="G33" s="173">
        <f t="shared" si="6"/>
        <v>0</v>
      </c>
      <c r="O33" s="167">
        <v>2</v>
      </c>
      <c r="AA33" s="145">
        <v>8</v>
      </c>
      <c r="AB33" s="145">
        <v>0</v>
      </c>
      <c r="AC33" s="145">
        <v>3</v>
      </c>
      <c r="AZ33" s="145">
        <v>1</v>
      </c>
      <c r="BA33" s="145">
        <f t="shared" si="7"/>
        <v>0</v>
      </c>
      <c r="BB33" s="145">
        <f t="shared" si="8"/>
        <v>0</v>
      </c>
      <c r="BC33" s="145">
        <f t="shared" si="9"/>
        <v>0</v>
      </c>
      <c r="BD33" s="145">
        <f t="shared" si="10"/>
        <v>0</v>
      </c>
      <c r="BE33" s="145">
        <f t="shared" si="11"/>
        <v>0</v>
      </c>
      <c r="CA33" s="174">
        <v>8</v>
      </c>
      <c r="CB33" s="174">
        <v>0</v>
      </c>
      <c r="CZ33" s="145">
        <v>0</v>
      </c>
    </row>
    <row r="34" spans="1:57" ht="12.75">
      <c r="A34" s="175"/>
      <c r="B34" s="176" t="s">
        <v>73</v>
      </c>
      <c r="C34" s="177" t="str">
        <f>CONCATENATE(B24," ",C24)</f>
        <v>96 Bourání konstrukcí</v>
      </c>
      <c r="D34" s="178"/>
      <c r="E34" s="179"/>
      <c r="F34" s="180"/>
      <c r="G34" s="181">
        <f>SUM(G24:G33)</f>
        <v>0</v>
      </c>
      <c r="O34" s="167">
        <v>4</v>
      </c>
      <c r="BA34" s="182">
        <f>SUM(BA24:BA33)</f>
        <v>0</v>
      </c>
      <c r="BB34" s="182">
        <f>SUM(BB24:BB33)</f>
        <v>0</v>
      </c>
      <c r="BC34" s="182">
        <f>SUM(BC24:BC33)</f>
        <v>0</v>
      </c>
      <c r="BD34" s="182">
        <f>SUM(BD24:BD33)</f>
        <v>0</v>
      </c>
      <c r="BE34" s="182">
        <f>SUM(BE24:BE33)</f>
        <v>0</v>
      </c>
    </row>
    <row r="35" spans="1:15" ht="12.75">
      <c r="A35" s="160" t="s">
        <v>72</v>
      </c>
      <c r="B35" s="161" t="s">
        <v>135</v>
      </c>
      <c r="C35" s="162" t="s">
        <v>136</v>
      </c>
      <c r="D35" s="163"/>
      <c r="E35" s="164"/>
      <c r="F35" s="164"/>
      <c r="G35" s="165"/>
      <c r="H35" s="166"/>
      <c r="I35" s="166"/>
      <c r="O35" s="167">
        <v>1</v>
      </c>
    </row>
    <row r="36" spans="1:104" ht="12.75">
      <c r="A36" s="168">
        <v>21</v>
      </c>
      <c r="B36" s="169" t="s">
        <v>137</v>
      </c>
      <c r="C36" s="170" t="s">
        <v>138</v>
      </c>
      <c r="D36" s="171" t="s">
        <v>124</v>
      </c>
      <c r="E36" s="172">
        <v>6.2364968</v>
      </c>
      <c r="F36" s="172">
        <v>0</v>
      </c>
      <c r="G36" s="173">
        <f>E36*F36</f>
        <v>0</v>
      </c>
      <c r="O36" s="167">
        <v>2</v>
      </c>
      <c r="AA36" s="145">
        <v>7</v>
      </c>
      <c r="AB36" s="145">
        <v>1</v>
      </c>
      <c r="AC36" s="145">
        <v>2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7</v>
      </c>
      <c r="CB36" s="174">
        <v>1</v>
      </c>
      <c r="CZ36" s="145">
        <v>0</v>
      </c>
    </row>
    <row r="37" spans="1:57" ht="12.75">
      <c r="A37" s="175"/>
      <c r="B37" s="176" t="s">
        <v>73</v>
      </c>
      <c r="C37" s="177" t="str">
        <f>CONCATENATE(B35," ",C35)</f>
        <v>99 Staveništní přesun hmot</v>
      </c>
      <c r="D37" s="178"/>
      <c r="E37" s="179"/>
      <c r="F37" s="180"/>
      <c r="G37" s="181">
        <f>SUM(G35:G36)</f>
        <v>0</v>
      </c>
      <c r="O37" s="167">
        <v>4</v>
      </c>
      <c r="BA37" s="182">
        <f>SUM(BA35:BA36)</f>
        <v>0</v>
      </c>
      <c r="BB37" s="182">
        <f>SUM(BB35:BB36)</f>
        <v>0</v>
      </c>
      <c r="BC37" s="182">
        <f>SUM(BC35:BC36)</f>
        <v>0</v>
      </c>
      <c r="BD37" s="182">
        <f>SUM(BD35:BD36)</f>
        <v>0</v>
      </c>
      <c r="BE37" s="182">
        <f>SUM(BE35:BE36)</f>
        <v>0</v>
      </c>
    </row>
    <row r="38" spans="1:15" ht="12.75">
      <c r="A38" s="160" t="s">
        <v>72</v>
      </c>
      <c r="B38" s="161" t="s">
        <v>139</v>
      </c>
      <c r="C38" s="162" t="s">
        <v>140</v>
      </c>
      <c r="D38" s="163"/>
      <c r="E38" s="164"/>
      <c r="F38" s="164"/>
      <c r="G38" s="165"/>
      <c r="H38" s="166"/>
      <c r="I38" s="166"/>
      <c r="O38" s="167">
        <v>1</v>
      </c>
    </row>
    <row r="39" spans="1:104" ht="22.5">
      <c r="A39" s="168">
        <v>22</v>
      </c>
      <c r="B39" s="169" t="s">
        <v>141</v>
      </c>
      <c r="C39" s="170" t="s">
        <v>142</v>
      </c>
      <c r="D39" s="171" t="s">
        <v>113</v>
      </c>
      <c r="E39" s="172">
        <v>62</v>
      </c>
      <c r="F39" s="172">
        <v>0</v>
      </c>
      <c r="G39" s="173">
        <f aca="true" t="shared" si="12" ref="G39:G56">E39*F39</f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 aca="true" t="shared" si="13" ref="BA39:BA56">IF(AZ39=1,G39,0)</f>
        <v>0</v>
      </c>
      <c r="BB39" s="145">
        <f aca="true" t="shared" si="14" ref="BB39:BB56">IF(AZ39=2,G39,0)</f>
        <v>0</v>
      </c>
      <c r="BC39" s="145">
        <f aca="true" t="shared" si="15" ref="BC39:BC56">IF(AZ39=3,G39,0)</f>
        <v>0</v>
      </c>
      <c r="BD39" s="145">
        <f aca="true" t="shared" si="16" ref="BD39:BD56">IF(AZ39=4,G39,0)</f>
        <v>0</v>
      </c>
      <c r="BE39" s="145">
        <f aca="true" t="shared" si="17" ref="BE39:BE56">IF(AZ39=5,G39,0)</f>
        <v>0</v>
      </c>
      <c r="CA39" s="174">
        <v>1</v>
      </c>
      <c r="CB39" s="174">
        <v>7</v>
      </c>
      <c r="CZ39" s="145">
        <v>0.00332</v>
      </c>
    </row>
    <row r="40" spans="1:104" ht="12.75">
      <c r="A40" s="168">
        <v>23</v>
      </c>
      <c r="B40" s="169" t="s">
        <v>143</v>
      </c>
      <c r="C40" s="170" t="s">
        <v>144</v>
      </c>
      <c r="D40" s="171" t="s">
        <v>113</v>
      </c>
      <c r="E40" s="172">
        <v>53</v>
      </c>
      <c r="F40" s="172">
        <v>0</v>
      </c>
      <c r="G40" s="173">
        <f t="shared" si="12"/>
        <v>0</v>
      </c>
      <c r="O40" s="167">
        <v>2</v>
      </c>
      <c r="AA40" s="145">
        <v>1</v>
      </c>
      <c r="AB40" s="145">
        <v>7</v>
      </c>
      <c r="AC40" s="145">
        <v>7</v>
      </c>
      <c r="AZ40" s="145">
        <v>2</v>
      </c>
      <c r="BA40" s="145">
        <f t="shared" si="13"/>
        <v>0</v>
      </c>
      <c r="BB40" s="145">
        <f t="shared" si="14"/>
        <v>0</v>
      </c>
      <c r="BC40" s="145">
        <f t="shared" si="15"/>
        <v>0</v>
      </c>
      <c r="BD40" s="145">
        <f t="shared" si="16"/>
        <v>0</v>
      </c>
      <c r="BE40" s="145">
        <f t="shared" si="17"/>
        <v>0</v>
      </c>
      <c r="CA40" s="174">
        <v>1</v>
      </c>
      <c r="CB40" s="174">
        <v>7</v>
      </c>
      <c r="CZ40" s="145">
        <v>0</v>
      </c>
    </row>
    <row r="41" spans="1:104" ht="12.75">
      <c r="A41" s="168">
        <v>24</v>
      </c>
      <c r="B41" s="169" t="s">
        <v>145</v>
      </c>
      <c r="C41" s="170" t="s">
        <v>146</v>
      </c>
      <c r="D41" s="171" t="s">
        <v>147</v>
      </c>
      <c r="E41" s="172">
        <v>11.05</v>
      </c>
      <c r="F41" s="172">
        <v>0</v>
      </c>
      <c r="G41" s="173">
        <f t="shared" si="12"/>
        <v>0</v>
      </c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 t="shared" si="13"/>
        <v>0</v>
      </c>
      <c r="BB41" s="145">
        <f t="shared" si="14"/>
        <v>0</v>
      </c>
      <c r="BC41" s="145">
        <f t="shared" si="15"/>
        <v>0</v>
      </c>
      <c r="BD41" s="145">
        <f t="shared" si="16"/>
        <v>0</v>
      </c>
      <c r="BE41" s="145">
        <f t="shared" si="17"/>
        <v>0</v>
      </c>
      <c r="CA41" s="174">
        <v>1</v>
      </c>
      <c r="CB41" s="174">
        <v>7</v>
      </c>
      <c r="CZ41" s="145">
        <v>0.00099</v>
      </c>
    </row>
    <row r="42" spans="1:104" ht="12.75">
      <c r="A42" s="168">
        <v>25</v>
      </c>
      <c r="B42" s="169" t="s">
        <v>148</v>
      </c>
      <c r="C42" s="170" t="s">
        <v>149</v>
      </c>
      <c r="D42" s="171" t="s">
        <v>147</v>
      </c>
      <c r="E42" s="172">
        <v>355.9</v>
      </c>
      <c r="F42" s="172">
        <v>0</v>
      </c>
      <c r="G42" s="173">
        <f t="shared" si="12"/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13"/>
        <v>0</v>
      </c>
      <c r="BB42" s="145">
        <f t="shared" si="14"/>
        <v>0</v>
      </c>
      <c r="BC42" s="145">
        <f t="shared" si="15"/>
        <v>0</v>
      </c>
      <c r="BD42" s="145">
        <f t="shared" si="16"/>
        <v>0</v>
      </c>
      <c r="BE42" s="145">
        <f t="shared" si="17"/>
        <v>0</v>
      </c>
      <c r="CA42" s="174">
        <v>1</v>
      </c>
      <c r="CB42" s="174">
        <v>7</v>
      </c>
      <c r="CZ42" s="145">
        <v>0.00099</v>
      </c>
    </row>
    <row r="43" spans="1:104" ht="12.75">
      <c r="A43" s="168">
        <v>26</v>
      </c>
      <c r="B43" s="169" t="s">
        <v>150</v>
      </c>
      <c r="C43" s="170" t="s">
        <v>151</v>
      </c>
      <c r="D43" s="171" t="s">
        <v>147</v>
      </c>
      <c r="E43" s="172">
        <v>43.5</v>
      </c>
      <c r="F43" s="172">
        <v>0</v>
      </c>
      <c r="G43" s="173">
        <f t="shared" si="12"/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13"/>
        <v>0</v>
      </c>
      <c r="BB43" s="145">
        <f t="shared" si="14"/>
        <v>0</v>
      </c>
      <c r="BC43" s="145">
        <f t="shared" si="15"/>
        <v>0</v>
      </c>
      <c r="BD43" s="145">
        <f t="shared" si="16"/>
        <v>0</v>
      </c>
      <c r="BE43" s="145">
        <f t="shared" si="17"/>
        <v>0</v>
      </c>
      <c r="CA43" s="174">
        <v>1</v>
      </c>
      <c r="CB43" s="174">
        <v>7</v>
      </c>
      <c r="CZ43" s="145">
        <v>0.00099</v>
      </c>
    </row>
    <row r="44" spans="1:104" ht="12.75">
      <c r="A44" s="168">
        <v>27</v>
      </c>
      <c r="B44" s="169" t="s">
        <v>152</v>
      </c>
      <c r="C44" s="170" t="s">
        <v>153</v>
      </c>
      <c r="D44" s="171" t="s">
        <v>147</v>
      </c>
      <c r="E44" s="172">
        <v>45.8</v>
      </c>
      <c r="F44" s="172">
        <v>0</v>
      </c>
      <c r="G44" s="173">
        <f t="shared" si="12"/>
        <v>0</v>
      </c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t="shared" si="13"/>
        <v>0</v>
      </c>
      <c r="BB44" s="145">
        <f t="shared" si="14"/>
        <v>0</v>
      </c>
      <c r="BC44" s="145">
        <f t="shared" si="15"/>
        <v>0</v>
      </c>
      <c r="BD44" s="145">
        <f t="shared" si="16"/>
        <v>0</v>
      </c>
      <c r="BE44" s="145">
        <f t="shared" si="17"/>
        <v>0</v>
      </c>
      <c r="CA44" s="174">
        <v>1</v>
      </c>
      <c r="CB44" s="174">
        <v>7</v>
      </c>
      <c r="CZ44" s="145">
        <v>0.00099</v>
      </c>
    </row>
    <row r="45" spans="1:104" ht="12.75">
      <c r="A45" s="168">
        <v>28</v>
      </c>
      <c r="B45" s="169" t="s">
        <v>154</v>
      </c>
      <c r="C45" s="170" t="s">
        <v>155</v>
      </c>
      <c r="D45" s="171" t="s">
        <v>93</v>
      </c>
      <c r="E45" s="172">
        <v>182.62</v>
      </c>
      <c r="F45" s="172">
        <v>0</v>
      </c>
      <c r="G45" s="173">
        <f t="shared" si="12"/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13"/>
        <v>0</v>
      </c>
      <c r="BB45" s="145">
        <f t="shared" si="14"/>
        <v>0</v>
      </c>
      <c r="BC45" s="145">
        <f t="shared" si="15"/>
        <v>0</v>
      </c>
      <c r="BD45" s="145">
        <f t="shared" si="16"/>
        <v>0</v>
      </c>
      <c r="BE45" s="145">
        <f t="shared" si="17"/>
        <v>0</v>
      </c>
      <c r="CA45" s="174">
        <v>1</v>
      </c>
      <c r="CB45" s="174">
        <v>7</v>
      </c>
      <c r="CZ45" s="145">
        <v>0</v>
      </c>
    </row>
    <row r="46" spans="1:104" ht="12.75">
      <c r="A46" s="168">
        <v>29</v>
      </c>
      <c r="B46" s="169" t="s">
        <v>156</v>
      </c>
      <c r="C46" s="170" t="s">
        <v>157</v>
      </c>
      <c r="D46" s="171" t="s">
        <v>86</v>
      </c>
      <c r="E46" s="172">
        <v>12.3455</v>
      </c>
      <c r="F46" s="172">
        <v>0</v>
      </c>
      <c r="G46" s="173">
        <f t="shared" si="12"/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13"/>
        <v>0</v>
      </c>
      <c r="BB46" s="145">
        <f t="shared" si="14"/>
        <v>0</v>
      </c>
      <c r="BC46" s="145">
        <f t="shared" si="15"/>
        <v>0</v>
      </c>
      <c r="BD46" s="145">
        <f t="shared" si="16"/>
        <v>0</v>
      </c>
      <c r="BE46" s="145">
        <f t="shared" si="17"/>
        <v>0</v>
      </c>
      <c r="CA46" s="174">
        <v>1</v>
      </c>
      <c r="CB46" s="174">
        <v>7</v>
      </c>
      <c r="CZ46" s="145">
        <v>0.02357</v>
      </c>
    </row>
    <row r="47" spans="1:104" ht="22.5">
      <c r="A47" s="168">
        <v>30</v>
      </c>
      <c r="B47" s="169" t="s">
        <v>158</v>
      </c>
      <c r="C47" s="170" t="s">
        <v>159</v>
      </c>
      <c r="D47" s="171" t="s">
        <v>93</v>
      </c>
      <c r="E47" s="172">
        <v>74.16</v>
      </c>
      <c r="F47" s="172">
        <v>0</v>
      </c>
      <c r="G47" s="173">
        <f t="shared" si="12"/>
        <v>0</v>
      </c>
      <c r="O47" s="167">
        <v>2</v>
      </c>
      <c r="AA47" s="145">
        <v>1</v>
      </c>
      <c r="AB47" s="145">
        <v>7</v>
      </c>
      <c r="AC47" s="145">
        <v>7</v>
      </c>
      <c r="AZ47" s="145">
        <v>2</v>
      </c>
      <c r="BA47" s="145">
        <f t="shared" si="13"/>
        <v>0</v>
      </c>
      <c r="BB47" s="145">
        <f t="shared" si="14"/>
        <v>0</v>
      </c>
      <c r="BC47" s="145">
        <f t="shared" si="15"/>
        <v>0</v>
      </c>
      <c r="BD47" s="145">
        <f t="shared" si="16"/>
        <v>0</v>
      </c>
      <c r="BE47" s="145">
        <f t="shared" si="17"/>
        <v>0</v>
      </c>
      <c r="CA47" s="174">
        <v>1</v>
      </c>
      <c r="CB47" s="174">
        <v>7</v>
      </c>
      <c r="CZ47" s="145">
        <v>0.0164</v>
      </c>
    </row>
    <row r="48" spans="1:104" ht="12.75">
      <c r="A48" s="168">
        <v>31</v>
      </c>
      <c r="B48" s="169" t="s">
        <v>160</v>
      </c>
      <c r="C48" s="170" t="s">
        <v>161</v>
      </c>
      <c r="D48" s="171" t="s">
        <v>147</v>
      </c>
      <c r="E48" s="172">
        <v>177.6</v>
      </c>
      <c r="F48" s="172">
        <v>0</v>
      </c>
      <c r="G48" s="173">
        <f t="shared" si="12"/>
        <v>0</v>
      </c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 t="shared" si="13"/>
        <v>0</v>
      </c>
      <c r="BB48" s="145">
        <f t="shared" si="14"/>
        <v>0</v>
      </c>
      <c r="BC48" s="145">
        <f t="shared" si="15"/>
        <v>0</v>
      </c>
      <c r="BD48" s="145">
        <f t="shared" si="16"/>
        <v>0</v>
      </c>
      <c r="BE48" s="145">
        <f t="shared" si="17"/>
        <v>0</v>
      </c>
      <c r="CA48" s="174">
        <v>1</v>
      </c>
      <c r="CB48" s="174">
        <v>7</v>
      </c>
      <c r="CZ48" s="145">
        <v>0.00016</v>
      </c>
    </row>
    <row r="49" spans="1:104" ht="12.75">
      <c r="A49" s="168">
        <v>32</v>
      </c>
      <c r="B49" s="169" t="s">
        <v>162</v>
      </c>
      <c r="C49" s="170" t="s">
        <v>163</v>
      </c>
      <c r="D49" s="171" t="s">
        <v>86</v>
      </c>
      <c r="E49" s="172">
        <v>4.0531</v>
      </c>
      <c r="F49" s="172">
        <v>0</v>
      </c>
      <c r="G49" s="173">
        <f t="shared" si="12"/>
        <v>0</v>
      </c>
      <c r="O49" s="167">
        <v>2</v>
      </c>
      <c r="AA49" s="145">
        <v>1</v>
      </c>
      <c r="AB49" s="145">
        <v>7</v>
      </c>
      <c r="AC49" s="145">
        <v>7</v>
      </c>
      <c r="AZ49" s="145">
        <v>2</v>
      </c>
      <c r="BA49" s="145">
        <f t="shared" si="13"/>
        <v>0</v>
      </c>
      <c r="BB49" s="145">
        <f t="shared" si="14"/>
        <v>0</v>
      </c>
      <c r="BC49" s="145">
        <f t="shared" si="15"/>
        <v>0</v>
      </c>
      <c r="BD49" s="145">
        <f t="shared" si="16"/>
        <v>0</v>
      </c>
      <c r="BE49" s="145">
        <f t="shared" si="17"/>
        <v>0</v>
      </c>
      <c r="CA49" s="174">
        <v>1</v>
      </c>
      <c r="CB49" s="174">
        <v>7</v>
      </c>
      <c r="CZ49" s="145">
        <v>0.00311</v>
      </c>
    </row>
    <row r="50" spans="1:104" ht="22.5">
      <c r="A50" s="168">
        <v>33</v>
      </c>
      <c r="B50" s="169" t="s">
        <v>164</v>
      </c>
      <c r="C50" s="170" t="s">
        <v>165</v>
      </c>
      <c r="D50" s="171" t="s">
        <v>113</v>
      </c>
      <c r="E50" s="172">
        <v>20</v>
      </c>
      <c r="F50" s="172">
        <v>0</v>
      </c>
      <c r="G50" s="173">
        <f t="shared" si="12"/>
        <v>0</v>
      </c>
      <c r="O50" s="167">
        <v>2</v>
      </c>
      <c r="AA50" s="145">
        <v>12</v>
      </c>
      <c r="AB50" s="145">
        <v>0</v>
      </c>
      <c r="AC50" s="145">
        <v>4</v>
      </c>
      <c r="AZ50" s="145">
        <v>2</v>
      </c>
      <c r="BA50" s="145">
        <f t="shared" si="13"/>
        <v>0</v>
      </c>
      <c r="BB50" s="145">
        <f t="shared" si="14"/>
        <v>0</v>
      </c>
      <c r="BC50" s="145">
        <f t="shared" si="15"/>
        <v>0</v>
      </c>
      <c r="BD50" s="145">
        <f t="shared" si="16"/>
        <v>0</v>
      </c>
      <c r="BE50" s="145">
        <f t="shared" si="17"/>
        <v>0</v>
      </c>
      <c r="CA50" s="174">
        <v>12</v>
      </c>
      <c r="CB50" s="174">
        <v>0</v>
      </c>
      <c r="CZ50" s="145">
        <v>0.07487</v>
      </c>
    </row>
    <row r="51" spans="1:104" ht="22.5">
      <c r="A51" s="168">
        <v>34</v>
      </c>
      <c r="B51" s="169" t="s">
        <v>166</v>
      </c>
      <c r="C51" s="170" t="s">
        <v>167</v>
      </c>
      <c r="D51" s="171" t="s">
        <v>168</v>
      </c>
      <c r="E51" s="172">
        <v>1</v>
      </c>
      <c r="F51" s="172">
        <v>0</v>
      </c>
      <c r="G51" s="173">
        <f t="shared" si="12"/>
        <v>0</v>
      </c>
      <c r="O51" s="167">
        <v>2</v>
      </c>
      <c r="AA51" s="145">
        <v>12</v>
      </c>
      <c r="AB51" s="145">
        <v>0</v>
      </c>
      <c r="AC51" s="145">
        <v>5</v>
      </c>
      <c r="AZ51" s="145">
        <v>2</v>
      </c>
      <c r="BA51" s="145">
        <f t="shared" si="13"/>
        <v>0</v>
      </c>
      <c r="BB51" s="145">
        <f t="shared" si="14"/>
        <v>0</v>
      </c>
      <c r="BC51" s="145">
        <f t="shared" si="15"/>
        <v>0</v>
      </c>
      <c r="BD51" s="145">
        <f t="shared" si="16"/>
        <v>0</v>
      </c>
      <c r="BE51" s="145">
        <f t="shared" si="17"/>
        <v>0</v>
      </c>
      <c r="CA51" s="174">
        <v>12</v>
      </c>
      <c r="CB51" s="174">
        <v>0</v>
      </c>
      <c r="CZ51" s="145">
        <v>0</v>
      </c>
    </row>
    <row r="52" spans="1:104" ht="22.5">
      <c r="A52" s="168">
        <v>35</v>
      </c>
      <c r="B52" s="169" t="s">
        <v>169</v>
      </c>
      <c r="C52" s="170" t="s">
        <v>170</v>
      </c>
      <c r="D52" s="171" t="s">
        <v>113</v>
      </c>
      <c r="E52" s="172">
        <v>2</v>
      </c>
      <c r="F52" s="172">
        <v>0</v>
      </c>
      <c r="G52" s="173">
        <f t="shared" si="12"/>
        <v>0</v>
      </c>
      <c r="O52" s="167">
        <v>2</v>
      </c>
      <c r="AA52" s="145">
        <v>12</v>
      </c>
      <c r="AB52" s="145">
        <v>0</v>
      </c>
      <c r="AC52" s="145">
        <v>63</v>
      </c>
      <c r="AZ52" s="145">
        <v>2</v>
      </c>
      <c r="BA52" s="145">
        <f t="shared" si="13"/>
        <v>0</v>
      </c>
      <c r="BB52" s="145">
        <f t="shared" si="14"/>
        <v>0</v>
      </c>
      <c r="BC52" s="145">
        <f t="shared" si="15"/>
        <v>0</v>
      </c>
      <c r="BD52" s="145">
        <f t="shared" si="16"/>
        <v>0</v>
      </c>
      <c r="BE52" s="145">
        <f t="shared" si="17"/>
        <v>0</v>
      </c>
      <c r="CA52" s="174">
        <v>12</v>
      </c>
      <c r="CB52" s="174">
        <v>0</v>
      </c>
      <c r="CZ52" s="145">
        <v>0</v>
      </c>
    </row>
    <row r="53" spans="1:104" ht="22.5">
      <c r="A53" s="168">
        <v>36</v>
      </c>
      <c r="B53" s="169" t="s">
        <v>171</v>
      </c>
      <c r="C53" s="170" t="s">
        <v>172</v>
      </c>
      <c r="D53" s="171" t="s">
        <v>113</v>
      </c>
      <c r="E53" s="172">
        <v>30</v>
      </c>
      <c r="F53" s="172">
        <v>0</v>
      </c>
      <c r="G53" s="173">
        <f t="shared" si="12"/>
        <v>0</v>
      </c>
      <c r="O53" s="167">
        <v>2</v>
      </c>
      <c r="AA53" s="145">
        <v>12</v>
      </c>
      <c r="AB53" s="145">
        <v>0</v>
      </c>
      <c r="AC53" s="145">
        <v>6</v>
      </c>
      <c r="AZ53" s="145">
        <v>2</v>
      </c>
      <c r="BA53" s="145">
        <f t="shared" si="13"/>
        <v>0</v>
      </c>
      <c r="BB53" s="145">
        <f t="shared" si="14"/>
        <v>0</v>
      </c>
      <c r="BC53" s="145">
        <f t="shared" si="15"/>
        <v>0</v>
      </c>
      <c r="BD53" s="145">
        <f t="shared" si="16"/>
        <v>0</v>
      </c>
      <c r="BE53" s="145">
        <f t="shared" si="17"/>
        <v>0</v>
      </c>
      <c r="CA53" s="174">
        <v>12</v>
      </c>
      <c r="CB53" s="174">
        <v>0</v>
      </c>
      <c r="CZ53" s="145">
        <v>0</v>
      </c>
    </row>
    <row r="54" spans="1:104" ht="12.75">
      <c r="A54" s="168">
        <v>37</v>
      </c>
      <c r="B54" s="169" t="s">
        <v>173</v>
      </c>
      <c r="C54" s="170" t="s">
        <v>174</v>
      </c>
      <c r="D54" s="171" t="s">
        <v>175</v>
      </c>
      <c r="E54" s="172">
        <v>12.1207</v>
      </c>
      <c r="F54" s="172">
        <v>0</v>
      </c>
      <c r="G54" s="173">
        <f t="shared" si="12"/>
        <v>0</v>
      </c>
      <c r="O54" s="167">
        <v>2</v>
      </c>
      <c r="AA54" s="145">
        <v>3</v>
      </c>
      <c r="AB54" s="145">
        <v>7</v>
      </c>
      <c r="AC54" s="145">
        <v>6050001</v>
      </c>
      <c r="AZ54" s="145">
        <v>2</v>
      </c>
      <c r="BA54" s="145">
        <f t="shared" si="13"/>
        <v>0</v>
      </c>
      <c r="BB54" s="145">
        <f t="shared" si="14"/>
        <v>0</v>
      </c>
      <c r="BC54" s="145">
        <f t="shared" si="15"/>
        <v>0</v>
      </c>
      <c r="BD54" s="145">
        <f t="shared" si="16"/>
        <v>0</v>
      </c>
      <c r="BE54" s="145">
        <f t="shared" si="17"/>
        <v>0</v>
      </c>
      <c r="CA54" s="174">
        <v>3</v>
      </c>
      <c r="CB54" s="174">
        <v>7</v>
      </c>
      <c r="CZ54" s="145">
        <v>0.55</v>
      </c>
    </row>
    <row r="55" spans="1:104" ht="12.75">
      <c r="A55" s="168">
        <v>38</v>
      </c>
      <c r="B55" s="169" t="s">
        <v>176</v>
      </c>
      <c r="C55" s="170" t="s">
        <v>177</v>
      </c>
      <c r="D55" s="171" t="s">
        <v>175</v>
      </c>
      <c r="E55" s="172">
        <v>3.96</v>
      </c>
      <c r="F55" s="172">
        <v>0</v>
      </c>
      <c r="G55" s="173">
        <f t="shared" si="12"/>
        <v>0</v>
      </c>
      <c r="O55" s="167">
        <v>2</v>
      </c>
      <c r="AA55" s="145">
        <v>3</v>
      </c>
      <c r="AB55" s="145">
        <v>7</v>
      </c>
      <c r="AC55" s="145">
        <v>6050002</v>
      </c>
      <c r="AZ55" s="145">
        <v>2</v>
      </c>
      <c r="BA55" s="145">
        <f t="shared" si="13"/>
        <v>0</v>
      </c>
      <c r="BB55" s="145">
        <f t="shared" si="14"/>
        <v>0</v>
      </c>
      <c r="BC55" s="145">
        <f t="shared" si="15"/>
        <v>0</v>
      </c>
      <c r="BD55" s="145">
        <f t="shared" si="16"/>
        <v>0</v>
      </c>
      <c r="BE55" s="145">
        <f t="shared" si="17"/>
        <v>0</v>
      </c>
      <c r="CA55" s="174">
        <v>3</v>
      </c>
      <c r="CB55" s="174">
        <v>7</v>
      </c>
      <c r="CZ55" s="145">
        <v>0.55</v>
      </c>
    </row>
    <row r="56" spans="1:104" ht="12.75">
      <c r="A56" s="168">
        <v>39</v>
      </c>
      <c r="B56" s="169" t="s">
        <v>178</v>
      </c>
      <c r="C56" s="170" t="s">
        <v>179</v>
      </c>
      <c r="D56" s="171" t="s">
        <v>61</v>
      </c>
      <c r="E56" s="172"/>
      <c r="F56" s="172">
        <v>0</v>
      </c>
      <c r="G56" s="173">
        <f t="shared" si="12"/>
        <v>0</v>
      </c>
      <c r="O56" s="167">
        <v>2</v>
      </c>
      <c r="AA56" s="145">
        <v>7</v>
      </c>
      <c r="AB56" s="145">
        <v>1002</v>
      </c>
      <c r="AC56" s="145">
        <v>5</v>
      </c>
      <c r="AZ56" s="145">
        <v>2</v>
      </c>
      <c r="BA56" s="145">
        <f t="shared" si="13"/>
        <v>0</v>
      </c>
      <c r="BB56" s="145">
        <f t="shared" si="14"/>
        <v>0</v>
      </c>
      <c r="BC56" s="145">
        <f t="shared" si="15"/>
        <v>0</v>
      </c>
      <c r="BD56" s="145">
        <f t="shared" si="16"/>
        <v>0</v>
      </c>
      <c r="BE56" s="145">
        <f t="shared" si="17"/>
        <v>0</v>
      </c>
      <c r="CA56" s="174">
        <v>7</v>
      </c>
      <c r="CB56" s="174">
        <v>1002</v>
      </c>
      <c r="CZ56" s="145">
        <v>0</v>
      </c>
    </row>
    <row r="57" spans="1:57" ht="12.75">
      <c r="A57" s="175"/>
      <c r="B57" s="176" t="s">
        <v>73</v>
      </c>
      <c r="C57" s="177" t="str">
        <f>CONCATENATE(B38," ",C38)</f>
        <v>762 Konstrukce tesařské</v>
      </c>
      <c r="D57" s="178"/>
      <c r="E57" s="179"/>
      <c r="F57" s="180"/>
      <c r="G57" s="181">
        <f>SUM(G38:G56)</f>
        <v>0</v>
      </c>
      <c r="O57" s="167">
        <v>4</v>
      </c>
      <c r="BA57" s="182">
        <f>SUM(BA38:BA56)</f>
        <v>0</v>
      </c>
      <c r="BB57" s="182">
        <f>SUM(BB38:BB56)</f>
        <v>0</v>
      </c>
      <c r="BC57" s="182">
        <f>SUM(BC38:BC56)</f>
        <v>0</v>
      </c>
      <c r="BD57" s="182">
        <f>SUM(BD38:BD56)</f>
        <v>0</v>
      </c>
      <c r="BE57" s="182">
        <f>SUM(BE38:BE56)</f>
        <v>0</v>
      </c>
    </row>
    <row r="58" spans="1:15" ht="12.75">
      <c r="A58" s="160" t="s">
        <v>72</v>
      </c>
      <c r="B58" s="161" t="s">
        <v>180</v>
      </c>
      <c r="C58" s="162" t="s">
        <v>181</v>
      </c>
      <c r="D58" s="163"/>
      <c r="E58" s="164"/>
      <c r="F58" s="164"/>
      <c r="G58" s="165"/>
      <c r="H58" s="166"/>
      <c r="I58" s="166"/>
      <c r="O58" s="167">
        <v>1</v>
      </c>
    </row>
    <row r="59" spans="1:104" ht="12.75">
      <c r="A59" s="168">
        <v>40</v>
      </c>
      <c r="B59" s="169" t="s">
        <v>182</v>
      </c>
      <c r="C59" s="170" t="s">
        <v>183</v>
      </c>
      <c r="D59" s="171" t="s">
        <v>147</v>
      </c>
      <c r="E59" s="172">
        <v>8.2</v>
      </c>
      <c r="F59" s="172">
        <v>0</v>
      </c>
      <c r="G59" s="173">
        <f aca="true" t="shared" si="18" ref="G59:G64">E59*F59</f>
        <v>0</v>
      </c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 aca="true" t="shared" si="19" ref="BA59:BA64">IF(AZ59=1,G59,0)</f>
        <v>0</v>
      </c>
      <c r="BB59" s="145">
        <f aca="true" t="shared" si="20" ref="BB59:BB64">IF(AZ59=2,G59,0)</f>
        <v>0</v>
      </c>
      <c r="BC59" s="145">
        <f aca="true" t="shared" si="21" ref="BC59:BC64">IF(AZ59=3,G59,0)</f>
        <v>0</v>
      </c>
      <c r="BD59" s="145">
        <f aca="true" t="shared" si="22" ref="BD59:BD64">IF(AZ59=4,G59,0)</f>
        <v>0</v>
      </c>
      <c r="BE59" s="145">
        <f aca="true" t="shared" si="23" ref="BE59:BE64">IF(AZ59=5,G59,0)</f>
        <v>0</v>
      </c>
      <c r="CA59" s="174">
        <v>1</v>
      </c>
      <c r="CB59" s="174">
        <v>7</v>
      </c>
      <c r="CZ59" s="145">
        <v>0.00312</v>
      </c>
    </row>
    <row r="60" spans="1:104" ht="12.75">
      <c r="A60" s="168">
        <v>41</v>
      </c>
      <c r="B60" s="169" t="s">
        <v>184</v>
      </c>
      <c r="C60" s="170" t="s">
        <v>185</v>
      </c>
      <c r="D60" s="171" t="s">
        <v>147</v>
      </c>
      <c r="E60" s="172">
        <v>48.5</v>
      </c>
      <c r="F60" s="172">
        <v>0</v>
      </c>
      <c r="G60" s="173">
        <f t="shared" si="18"/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 t="shared" si="19"/>
        <v>0</v>
      </c>
      <c r="BB60" s="145">
        <f t="shared" si="20"/>
        <v>0</v>
      </c>
      <c r="BC60" s="145">
        <f t="shared" si="21"/>
        <v>0</v>
      </c>
      <c r="BD60" s="145">
        <f t="shared" si="22"/>
        <v>0</v>
      </c>
      <c r="BE60" s="145">
        <f t="shared" si="23"/>
        <v>0</v>
      </c>
      <c r="CA60" s="174">
        <v>1</v>
      </c>
      <c r="CB60" s="174">
        <v>7</v>
      </c>
      <c r="CZ60" s="145">
        <v>0.00328</v>
      </c>
    </row>
    <row r="61" spans="1:104" ht="12.75">
      <c r="A61" s="168">
        <v>42</v>
      </c>
      <c r="B61" s="169" t="s">
        <v>186</v>
      </c>
      <c r="C61" s="170" t="s">
        <v>187</v>
      </c>
      <c r="D61" s="171" t="s">
        <v>113</v>
      </c>
      <c r="E61" s="172">
        <v>4</v>
      </c>
      <c r="F61" s="172">
        <v>0</v>
      </c>
      <c r="G61" s="173">
        <f t="shared" si="18"/>
        <v>0</v>
      </c>
      <c r="O61" s="167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 t="shared" si="19"/>
        <v>0</v>
      </c>
      <c r="BB61" s="145">
        <f t="shared" si="20"/>
        <v>0</v>
      </c>
      <c r="BC61" s="145">
        <f t="shared" si="21"/>
        <v>0</v>
      </c>
      <c r="BD61" s="145">
        <f t="shared" si="22"/>
        <v>0</v>
      </c>
      <c r="BE61" s="145">
        <f t="shared" si="23"/>
        <v>0</v>
      </c>
      <c r="CA61" s="174">
        <v>1</v>
      </c>
      <c r="CB61" s="174">
        <v>7</v>
      </c>
      <c r="CZ61" s="145">
        <v>0.00503</v>
      </c>
    </row>
    <row r="62" spans="1:104" ht="12.75">
      <c r="A62" s="168">
        <v>43</v>
      </c>
      <c r="B62" s="169" t="s">
        <v>188</v>
      </c>
      <c r="C62" s="170" t="s">
        <v>189</v>
      </c>
      <c r="D62" s="171" t="s">
        <v>147</v>
      </c>
      <c r="E62" s="172">
        <v>18</v>
      </c>
      <c r="F62" s="172">
        <v>0</v>
      </c>
      <c r="G62" s="173">
        <f t="shared" si="18"/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 t="shared" si="19"/>
        <v>0</v>
      </c>
      <c r="BB62" s="145">
        <f t="shared" si="20"/>
        <v>0</v>
      </c>
      <c r="BC62" s="145">
        <f t="shared" si="21"/>
        <v>0</v>
      </c>
      <c r="BD62" s="145">
        <f t="shared" si="22"/>
        <v>0</v>
      </c>
      <c r="BE62" s="145">
        <f t="shared" si="23"/>
        <v>0</v>
      </c>
      <c r="CA62" s="174">
        <v>1</v>
      </c>
      <c r="CB62" s="174">
        <v>7</v>
      </c>
      <c r="CZ62" s="145">
        <v>0.00424</v>
      </c>
    </row>
    <row r="63" spans="1:104" ht="12.75">
      <c r="A63" s="168">
        <v>44</v>
      </c>
      <c r="B63" s="169" t="s">
        <v>190</v>
      </c>
      <c r="C63" s="170" t="s">
        <v>191</v>
      </c>
      <c r="D63" s="171" t="s">
        <v>147</v>
      </c>
      <c r="E63" s="172">
        <v>23.4</v>
      </c>
      <c r="F63" s="172">
        <v>0</v>
      </c>
      <c r="G63" s="173">
        <f t="shared" si="18"/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t="shared" si="19"/>
        <v>0</v>
      </c>
      <c r="BB63" s="145">
        <f t="shared" si="20"/>
        <v>0</v>
      </c>
      <c r="BC63" s="145">
        <f t="shared" si="21"/>
        <v>0</v>
      </c>
      <c r="BD63" s="145">
        <f t="shared" si="22"/>
        <v>0</v>
      </c>
      <c r="BE63" s="145">
        <f t="shared" si="23"/>
        <v>0</v>
      </c>
      <c r="CA63" s="174">
        <v>1</v>
      </c>
      <c r="CB63" s="174">
        <v>7</v>
      </c>
      <c r="CZ63" s="145">
        <v>0.00346</v>
      </c>
    </row>
    <row r="64" spans="1:104" ht="12.75">
      <c r="A64" s="168">
        <v>45</v>
      </c>
      <c r="B64" s="169" t="s">
        <v>192</v>
      </c>
      <c r="C64" s="170" t="s">
        <v>193</v>
      </c>
      <c r="D64" s="171" t="s">
        <v>61</v>
      </c>
      <c r="E64" s="172"/>
      <c r="F64" s="172">
        <v>0</v>
      </c>
      <c r="G64" s="173">
        <f t="shared" si="18"/>
        <v>0</v>
      </c>
      <c r="O64" s="167">
        <v>2</v>
      </c>
      <c r="AA64" s="145">
        <v>7</v>
      </c>
      <c r="AB64" s="145">
        <v>1002</v>
      </c>
      <c r="AC64" s="145">
        <v>5</v>
      </c>
      <c r="AZ64" s="145">
        <v>2</v>
      </c>
      <c r="BA64" s="145">
        <f t="shared" si="19"/>
        <v>0</v>
      </c>
      <c r="BB64" s="145">
        <f t="shared" si="20"/>
        <v>0</v>
      </c>
      <c r="BC64" s="145">
        <f t="shared" si="21"/>
        <v>0</v>
      </c>
      <c r="BD64" s="145">
        <f t="shared" si="22"/>
        <v>0</v>
      </c>
      <c r="BE64" s="145">
        <f t="shared" si="23"/>
        <v>0</v>
      </c>
      <c r="CA64" s="174">
        <v>7</v>
      </c>
      <c r="CB64" s="174">
        <v>1002</v>
      </c>
      <c r="CZ64" s="145">
        <v>0</v>
      </c>
    </row>
    <row r="65" spans="1:57" ht="12.75">
      <c r="A65" s="175"/>
      <c r="B65" s="176" t="s">
        <v>73</v>
      </c>
      <c r="C65" s="177" t="str">
        <f>CONCATENATE(B58," ",C58)</f>
        <v>764 Konstrukce klempířské</v>
      </c>
      <c r="D65" s="178"/>
      <c r="E65" s="179"/>
      <c r="F65" s="180"/>
      <c r="G65" s="181">
        <f>SUM(G58:G64)</f>
        <v>0</v>
      </c>
      <c r="O65" s="167">
        <v>4</v>
      </c>
      <c r="BA65" s="182">
        <f>SUM(BA58:BA64)</f>
        <v>0</v>
      </c>
      <c r="BB65" s="182">
        <f>SUM(BB58:BB64)</f>
        <v>0</v>
      </c>
      <c r="BC65" s="182">
        <f>SUM(BC58:BC64)</f>
        <v>0</v>
      </c>
      <c r="BD65" s="182">
        <f>SUM(BD58:BD64)</f>
        <v>0</v>
      </c>
      <c r="BE65" s="182">
        <f>SUM(BE58:BE64)</f>
        <v>0</v>
      </c>
    </row>
    <row r="66" spans="1:15" ht="12.75">
      <c r="A66" s="160" t="s">
        <v>72</v>
      </c>
      <c r="B66" s="161" t="s">
        <v>194</v>
      </c>
      <c r="C66" s="162" t="s">
        <v>195</v>
      </c>
      <c r="D66" s="163"/>
      <c r="E66" s="164"/>
      <c r="F66" s="164"/>
      <c r="G66" s="165"/>
      <c r="H66" s="166"/>
      <c r="I66" s="166"/>
      <c r="O66" s="167">
        <v>1</v>
      </c>
    </row>
    <row r="67" spans="1:104" ht="22.5">
      <c r="A67" s="168">
        <v>46</v>
      </c>
      <c r="B67" s="169" t="s">
        <v>196</v>
      </c>
      <c r="C67" s="170" t="s">
        <v>197</v>
      </c>
      <c r="D67" s="171" t="s">
        <v>93</v>
      </c>
      <c r="E67" s="172">
        <v>182.62</v>
      </c>
      <c r="F67" s="172">
        <v>0</v>
      </c>
      <c r="G67" s="173">
        <f aca="true" t="shared" si="24" ref="G67:G75">E67*F67</f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aca="true" t="shared" si="25" ref="BA67:BA75">IF(AZ67=1,G67,0)</f>
        <v>0</v>
      </c>
      <c r="BB67" s="145">
        <f aca="true" t="shared" si="26" ref="BB67:BB75">IF(AZ67=2,G67,0)</f>
        <v>0</v>
      </c>
      <c r="BC67" s="145">
        <f aca="true" t="shared" si="27" ref="BC67:BC75">IF(AZ67=3,G67,0)</f>
        <v>0</v>
      </c>
      <c r="BD67" s="145">
        <f aca="true" t="shared" si="28" ref="BD67:BD75">IF(AZ67=4,G67,0)</f>
        <v>0</v>
      </c>
      <c r="BE67" s="145">
        <f aca="true" t="shared" si="29" ref="BE67:BE75">IF(AZ67=5,G67,0)</f>
        <v>0</v>
      </c>
      <c r="CA67" s="174">
        <v>1</v>
      </c>
      <c r="CB67" s="174">
        <v>7</v>
      </c>
      <c r="CZ67" s="145">
        <v>0.07218</v>
      </c>
    </row>
    <row r="68" spans="1:104" ht="12.75">
      <c r="A68" s="168">
        <v>47</v>
      </c>
      <c r="B68" s="169" t="s">
        <v>198</v>
      </c>
      <c r="C68" s="170" t="s">
        <v>199</v>
      </c>
      <c r="D68" s="171" t="s">
        <v>147</v>
      </c>
      <c r="E68" s="172">
        <v>61.7</v>
      </c>
      <c r="F68" s="172">
        <v>0</v>
      </c>
      <c r="G68" s="173">
        <f t="shared" si="24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25"/>
        <v>0</v>
      </c>
      <c r="BB68" s="145">
        <f t="shared" si="26"/>
        <v>0</v>
      </c>
      <c r="BC68" s="145">
        <f t="shared" si="27"/>
        <v>0</v>
      </c>
      <c r="BD68" s="145">
        <f t="shared" si="28"/>
        <v>0</v>
      </c>
      <c r="BE68" s="145">
        <f t="shared" si="29"/>
        <v>0</v>
      </c>
      <c r="CA68" s="174">
        <v>1</v>
      </c>
      <c r="CB68" s="174">
        <v>7</v>
      </c>
      <c r="CZ68" s="145">
        <v>0.00649</v>
      </c>
    </row>
    <row r="69" spans="1:104" ht="12.75">
      <c r="A69" s="168">
        <v>48</v>
      </c>
      <c r="B69" s="169" t="s">
        <v>200</v>
      </c>
      <c r="C69" s="170" t="s">
        <v>201</v>
      </c>
      <c r="D69" s="171" t="s">
        <v>147</v>
      </c>
      <c r="E69" s="172">
        <v>78</v>
      </c>
      <c r="F69" s="172">
        <v>0</v>
      </c>
      <c r="G69" s="173">
        <f t="shared" si="24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25"/>
        <v>0</v>
      </c>
      <c r="BB69" s="145">
        <f t="shared" si="26"/>
        <v>0</v>
      </c>
      <c r="BC69" s="145">
        <f t="shared" si="27"/>
        <v>0</v>
      </c>
      <c r="BD69" s="145">
        <f t="shared" si="28"/>
        <v>0</v>
      </c>
      <c r="BE69" s="145">
        <f t="shared" si="29"/>
        <v>0</v>
      </c>
      <c r="CA69" s="174">
        <v>1</v>
      </c>
      <c r="CB69" s="174">
        <v>7</v>
      </c>
      <c r="CZ69" s="145">
        <v>1E-05</v>
      </c>
    </row>
    <row r="70" spans="1:104" ht="22.5">
      <c r="A70" s="168">
        <v>49</v>
      </c>
      <c r="B70" s="169" t="s">
        <v>202</v>
      </c>
      <c r="C70" s="170" t="s">
        <v>203</v>
      </c>
      <c r="D70" s="171" t="s">
        <v>113</v>
      </c>
      <c r="E70" s="172">
        <v>3</v>
      </c>
      <c r="F70" s="172">
        <v>0</v>
      </c>
      <c r="G70" s="173">
        <f t="shared" si="24"/>
        <v>0</v>
      </c>
      <c r="O70" s="167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 t="shared" si="25"/>
        <v>0</v>
      </c>
      <c r="BB70" s="145">
        <f t="shared" si="26"/>
        <v>0</v>
      </c>
      <c r="BC70" s="145">
        <f t="shared" si="27"/>
        <v>0</v>
      </c>
      <c r="BD70" s="145">
        <f t="shared" si="28"/>
        <v>0</v>
      </c>
      <c r="BE70" s="145">
        <f t="shared" si="29"/>
        <v>0</v>
      </c>
      <c r="CA70" s="174">
        <v>1</v>
      </c>
      <c r="CB70" s="174">
        <v>7</v>
      </c>
      <c r="CZ70" s="145">
        <v>0.00381</v>
      </c>
    </row>
    <row r="71" spans="1:104" ht="12.75">
      <c r="A71" s="168">
        <v>50</v>
      </c>
      <c r="B71" s="169" t="s">
        <v>204</v>
      </c>
      <c r="C71" s="170" t="s">
        <v>205</v>
      </c>
      <c r="D71" s="171" t="s">
        <v>147</v>
      </c>
      <c r="E71" s="172">
        <v>48.5</v>
      </c>
      <c r="F71" s="172">
        <v>0</v>
      </c>
      <c r="G71" s="173">
        <f t="shared" si="24"/>
        <v>0</v>
      </c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 t="shared" si="25"/>
        <v>0</v>
      </c>
      <c r="BB71" s="145">
        <f t="shared" si="26"/>
        <v>0</v>
      </c>
      <c r="BC71" s="145">
        <f t="shared" si="27"/>
        <v>0</v>
      </c>
      <c r="BD71" s="145">
        <f t="shared" si="28"/>
        <v>0</v>
      </c>
      <c r="BE71" s="145">
        <f t="shared" si="29"/>
        <v>0</v>
      </c>
      <c r="CA71" s="174">
        <v>1</v>
      </c>
      <c r="CB71" s="174">
        <v>7</v>
      </c>
      <c r="CZ71" s="145">
        <v>0.00051</v>
      </c>
    </row>
    <row r="72" spans="1:104" ht="12.75">
      <c r="A72" s="168">
        <v>51</v>
      </c>
      <c r="B72" s="169" t="s">
        <v>206</v>
      </c>
      <c r="C72" s="170" t="s">
        <v>207</v>
      </c>
      <c r="D72" s="171" t="s">
        <v>113</v>
      </c>
      <c r="E72" s="172">
        <v>16</v>
      </c>
      <c r="F72" s="172">
        <v>0</v>
      </c>
      <c r="G72" s="173">
        <f t="shared" si="24"/>
        <v>0</v>
      </c>
      <c r="O72" s="167">
        <v>2</v>
      </c>
      <c r="AA72" s="145">
        <v>12</v>
      </c>
      <c r="AB72" s="145">
        <v>0</v>
      </c>
      <c r="AC72" s="145">
        <v>7</v>
      </c>
      <c r="AZ72" s="145">
        <v>2</v>
      </c>
      <c r="BA72" s="145">
        <f t="shared" si="25"/>
        <v>0</v>
      </c>
      <c r="BB72" s="145">
        <f t="shared" si="26"/>
        <v>0</v>
      </c>
      <c r="BC72" s="145">
        <f t="shared" si="27"/>
        <v>0</v>
      </c>
      <c r="BD72" s="145">
        <f t="shared" si="28"/>
        <v>0</v>
      </c>
      <c r="BE72" s="145">
        <f t="shared" si="29"/>
        <v>0</v>
      </c>
      <c r="CA72" s="174">
        <v>12</v>
      </c>
      <c r="CB72" s="174">
        <v>0</v>
      </c>
      <c r="CZ72" s="145">
        <v>0.0025</v>
      </c>
    </row>
    <row r="73" spans="1:104" ht="12.75">
      <c r="A73" s="168">
        <v>52</v>
      </c>
      <c r="B73" s="169" t="s">
        <v>208</v>
      </c>
      <c r="C73" s="170" t="s">
        <v>209</v>
      </c>
      <c r="D73" s="171" t="s">
        <v>147</v>
      </c>
      <c r="E73" s="172">
        <v>48.5</v>
      </c>
      <c r="F73" s="172">
        <v>0</v>
      </c>
      <c r="G73" s="173">
        <f t="shared" si="24"/>
        <v>0</v>
      </c>
      <c r="O73" s="167">
        <v>2</v>
      </c>
      <c r="AA73" s="145">
        <v>12</v>
      </c>
      <c r="AB73" s="145">
        <v>0</v>
      </c>
      <c r="AC73" s="145">
        <v>8</v>
      </c>
      <c r="AZ73" s="145">
        <v>2</v>
      </c>
      <c r="BA73" s="145">
        <f t="shared" si="25"/>
        <v>0</v>
      </c>
      <c r="BB73" s="145">
        <f t="shared" si="26"/>
        <v>0</v>
      </c>
      <c r="BC73" s="145">
        <f t="shared" si="27"/>
        <v>0</v>
      </c>
      <c r="BD73" s="145">
        <f t="shared" si="28"/>
        <v>0</v>
      </c>
      <c r="BE73" s="145">
        <f t="shared" si="29"/>
        <v>0</v>
      </c>
      <c r="CA73" s="174">
        <v>12</v>
      </c>
      <c r="CB73" s="174">
        <v>0</v>
      </c>
      <c r="CZ73" s="145">
        <v>0.00052</v>
      </c>
    </row>
    <row r="74" spans="1:104" ht="12.75">
      <c r="A74" s="168">
        <v>53</v>
      </c>
      <c r="B74" s="169" t="s">
        <v>210</v>
      </c>
      <c r="C74" s="170" t="s">
        <v>211</v>
      </c>
      <c r="D74" s="171" t="s">
        <v>113</v>
      </c>
      <c r="E74" s="172">
        <v>242.5</v>
      </c>
      <c r="F74" s="172">
        <v>0</v>
      </c>
      <c r="G74" s="173">
        <f t="shared" si="24"/>
        <v>0</v>
      </c>
      <c r="O74" s="167">
        <v>2</v>
      </c>
      <c r="AA74" s="145">
        <v>12</v>
      </c>
      <c r="AB74" s="145">
        <v>0</v>
      </c>
      <c r="AC74" s="145">
        <v>9</v>
      </c>
      <c r="AZ74" s="145">
        <v>2</v>
      </c>
      <c r="BA74" s="145">
        <f t="shared" si="25"/>
        <v>0</v>
      </c>
      <c r="BB74" s="145">
        <f t="shared" si="26"/>
        <v>0</v>
      </c>
      <c r="BC74" s="145">
        <f t="shared" si="27"/>
        <v>0</v>
      </c>
      <c r="BD74" s="145">
        <f t="shared" si="28"/>
        <v>0</v>
      </c>
      <c r="BE74" s="145">
        <f t="shared" si="29"/>
        <v>0</v>
      </c>
      <c r="CA74" s="174">
        <v>12</v>
      </c>
      <c r="CB74" s="174">
        <v>0</v>
      </c>
      <c r="CZ74" s="145">
        <v>0.00016</v>
      </c>
    </row>
    <row r="75" spans="1:104" ht="12.75">
      <c r="A75" s="168">
        <v>54</v>
      </c>
      <c r="B75" s="169" t="s">
        <v>212</v>
      </c>
      <c r="C75" s="170" t="s">
        <v>213</v>
      </c>
      <c r="D75" s="171" t="s">
        <v>61</v>
      </c>
      <c r="E75" s="172"/>
      <c r="F75" s="172">
        <v>0</v>
      </c>
      <c r="G75" s="173">
        <f t="shared" si="24"/>
        <v>0</v>
      </c>
      <c r="O75" s="167">
        <v>2</v>
      </c>
      <c r="AA75" s="145">
        <v>7</v>
      </c>
      <c r="AB75" s="145">
        <v>1002</v>
      </c>
      <c r="AC75" s="145">
        <v>5</v>
      </c>
      <c r="AZ75" s="145">
        <v>2</v>
      </c>
      <c r="BA75" s="145">
        <f t="shared" si="25"/>
        <v>0</v>
      </c>
      <c r="BB75" s="145">
        <f t="shared" si="26"/>
        <v>0</v>
      </c>
      <c r="BC75" s="145">
        <f t="shared" si="27"/>
        <v>0</v>
      </c>
      <c r="BD75" s="145">
        <f t="shared" si="28"/>
        <v>0</v>
      </c>
      <c r="BE75" s="145">
        <f t="shared" si="29"/>
        <v>0</v>
      </c>
      <c r="CA75" s="174">
        <v>7</v>
      </c>
      <c r="CB75" s="174">
        <v>1002</v>
      </c>
      <c r="CZ75" s="145">
        <v>0</v>
      </c>
    </row>
    <row r="76" spans="1:57" ht="12.75">
      <c r="A76" s="175"/>
      <c r="B76" s="176" t="s">
        <v>73</v>
      </c>
      <c r="C76" s="177" t="str">
        <f>CONCATENATE(B66," ",C66)</f>
        <v>765 Krytiny tvrdé</v>
      </c>
      <c r="D76" s="178"/>
      <c r="E76" s="179"/>
      <c r="F76" s="180"/>
      <c r="G76" s="181">
        <f>SUM(G66:G75)</f>
        <v>0</v>
      </c>
      <c r="O76" s="167">
        <v>4</v>
      </c>
      <c r="BA76" s="182">
        <f>SUM(BA66:BA75)</f>
        <v>0</v>
      </c>
      <c r="BB76" s="182">
        <f>SUM(BB66:BB75)</f>
        <v>0</v>
      </c>
      <c r="BC76" s="182">
        <f>SUM(BC66:BC75)</f>
        <v>0</v>
      </c>
      <c r="BD76" s="182">
        <f>SUM(BD66:BD75)</f>
        <v>0</v>
      </c>
      <c r="BE76" s="182">
        <f>SUM(BE66:BE75)</f>
        <v>0</v>
      </c>
    </row>
    <row r="77" spans="1:15" ht="12.75">
      <c r="A77" s="160" t="s">
        <v>72</v>
      </c>
      <c r="B77" s="161" t="s">
        <v>214</v>
      </c>
      <c r="C77" s="162" t="s">
        <v>215</v>
      </c>
      <c r="D77" s="163"/>
      <c r="E77" s="164"/>
      <c r="F77" s="164"/>
      <c r="G77" s="165"/>
      <c r="H77" s="166"/>
      <c r="I77" s="166"/>
      <c r="O77" s="167">
        <v>1</v>
      </c>
    </row>
    <row r="78" spans="1:104" ht="12.75">
      <c r="A78" s="168">
        <v>55</v>
      </c>
      <c r="B78" s="169" t="s">
        <v>216</v>
      </c>
      <c r="C78" s="170" t="s">
        <v>228</v>
      </c>
      <c r="D78" s="171" t="s">
        <v>93</v>
      </c>
      <c r="E78" s="172">
        <v>834.808</v>
      </c>
      <c r="F78" s="172">
        <v>0</v>
      </c>
      <c r="G78" s="173">
        <f>E78*F78</f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</v>
      </c>
      <c r="CB78" s="174">
        <v>7</v>
      </c>
      <c r="CZ78" s="145">
        <v>0</v>
      </c>
    </row>
    <row r="79" spans="1:57" ht="12.75">
      <c r="A79" s="175"/>
      <c r="B79" s="176" t="s">
        <v>73</v>
      </c>
      <c r="C79" s="177" t="str">
        <f>CONCATENATE(B77," ",C77)</f>
        <v>783 Nátěry</v>
      </c>
      <c r="D79" s="178"/>
      <c r="E79" s="179"/>
      <c r="F79" s="180"/>
      <c r="G79" s="181">
        <f>SUM(G77:G78)</f>
        <v>0</v>
      </c>
      <c r="O79" s="167">
        <v>4</v>
      </c>
      <c r="BA79" s="182">
        <f>SUM(BA77:BA78)</f>
        <v>0</v>
      </c>
      <c r="BB79" s="182">
        <f>SUM(BB77:BB78)</f>
        <v>0</v>
      </c>
      <c r="BC79" s="182">
        <f>SUM(BC77:BC78)</f>
        <v>0</v>
      </c>
      <c r="BD79" s="182">
        <f>SUM(BD77:BD78)</f>
        <v>0</v>
      </c>
      <c r="BE79" s="182">
        <f>SUM(BE77:BE78)</f>
        <v>0</v>
      </c>
    </row>
    <row r="80" spans="1:15" ht="12.75">
      <c r="A80" s="160" t="s">
        <v>72</v>
      </c>
      <c r="B80" s="161" t="s">
        <v>217</v>
      </c>
      <c r="C80" s="162" t="s">
        <v>218</v>
      </c>
      <c r="D80" s="163"/>
      <c r="E80" s="164"/>
      <c r="F80" s="164"/>
      <c r="G80" s="165"/>
      <c r="H80" s="166"/>
      <c r="I80" s="166"/>
      <c r="O80" s="167">
        <v>1</v>
      </c>
    </row>
    <row r="81" spans="1:104" ht="12.75">
      <c r="A81" s="168">
        <v>56</v>
      </c>
      <c r="B81" s="169" t="s">
        <v>219</v>
      </c>
      <c r="C81" s="170" t="s">
        <v>220</v>
      </c>
      <c r="D81" s="171" t="s">
        <v>168</v>
      </c>
      <c r="E81" s="172">
        <v>1</v>
      </c>
      <c r="F81" s="172">
        <v>0</v>
      </c>
      <c r="G81" s="173">
        <f>E81*F81</f>
        <v>0</v>
      </c>
      <c r="O81" s="167">
        <v>2</v>
      </c>
      <c r="AA81" s="145">
        <v>12</v>
      </c>
      <c r="AB81" s="145">
        <v>0</v>
      </c>
      <c r="AC81" s="145">
        <v>10</v>
      </c>
      <c r="AZ81" s="145">
        <v>4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12</v>
      </c>
      <c r="CB81" s="174">
        <v>0</v>
      </c>
      <c r="CZ81" s="145">
        <v>0</v>
      </c>
    </row>
    <row r="82" spans="1:57" ht="12.75">
      <c r="A82" s="175"/>
      <c r="B82" s="176" t="s">
        <v>73</v>
      </c>
      <c r="C82" s="177" t="str">
        <f>CONCATENATE(B80," ",C80)</f>
        <v>M211 Hromosvod</v>
      </c>
      <c r="D82" s="178"/>
      <c r="E82" s="179"/>
      <c r="F82" s="180"/>
      <c r="G82" s="181">
        <f>SUM(G80:G81)</f>
        <v>0</v>
      </c>
      <c r="O82" s="167">
        <v>4</v>
      </c>
      <c r="BA82" s="182">
        <f>SUM(BA80:BA81)</f>
        <v>0</v>
      </c>
      <c r="BB82" s="182">
        <f>SUM(BB80:BB81)</f>
        <v>0</v>
      </c>
      <c r="BC82" s="182">
        <f>SUM(BC80:BC81)</f>
        <v>0</v>
      </c>
      <c r="BD82" s="182">
        <f>SUM(BD80:BD81)</f>
        <v>0</v>
      </c>
      <c r="BE82" s="182">
        <f>SUM(BE80:BE81)</f>
        <v>0</v>
      </c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spans="1:7" ht="12.75">
      <c r="A106" s="183"/>
      <c r="B106" s="183"/>
      <c r="C106" s="183"/>
      <c r="D106" s="183"/>
      <c r="E106" s="183"/>
      <c r="F106" s="183"/>
      <c r="G106" s="183"/>
    </row>
    <row r="107" spans="1:7" ht="12.75">
      <c r="A107" s="183"/>
      <c r="B107" s="183"/>
      <c r="C107" s="183"/>
      <c r="D107" s="183"/>
      <c r="E107" s="183"/>
      <c r="F107" s="183"/>
      <c r="G107" s="183"/>
    </row>
    <row r="108" spans="1:7" ht="12.75">
      <c r="A108" s="183"/>
      <c r="B108" s="183"/>
      <c r="C108" s="183"/>
      <c r="D108" s="183"/>
      <c r="E108" s="183"/>
      <c r="F108" s="183"/>
      <c r="G108" s="183"/>
    </row>
    <row r="109" spans="1:7" ht="12.75">
      <c r="A109" s="183"/>
      <c r="B109" s="183"/>
      <c r="C109" s="183"/>
      <c r="D109" s="183"/>
      <c r="E109" s="183"/>
      <c r="F109" s="183"/>
      <c r="G109" s="183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spans="1:2" ht="12.75">
      <c r="A141" s="184"/>
      <c r="B141" s="184"/>
    </row>
    <row r="142" spans="1:7" ht="12.75">
      <c r="A142" s="183"/>
      <c r="B142" s="183"/>
      <c r="C142" s="186"/>
      <c r="D142" s="186"/>
      <c r="E142" s="187"/>
      <c r="F142" s="186"/>
      <c r="G142" s="188"/>
    </row>
    <row r="143" spans="1:7" ht="12.75">
      <c r="A143" s="189"/>
      <c r="B143" s="189"/>
      <c r="C143" s="183"/>
      <c r="D143" s="183"/>
      <c r="E143" s="190"/>
      <c r="F143" s="183"/>
      <c r="G143" s="183"/>
    </row>
    <row r="144" spans="1:7" ht="12.75">
      <c r="A144" s="183"/>
      <c r="B144" s="183"/>
      <c r="C144" s="183"/>
      <c r="D144" s="183"/>
      <c r="E144" s="190"/>
      <c r="F144" s="183"/>
      <c r="G144" s="183"/>
    </row>
    <row r="145" spans="1:7" ht="12.75">
      <c r="A145" s="183"/>
      <c r="B145" s="183"/>
      <c r="C145" s="183"/>
      <c r="D145" s="183"/>
      <c r="E145" s="190"/>
      <c r="F145" s="183"/>
      <c r="G145" s="183"/>
    </row>
    <row r="146" spans="1:7" ht="12.75">
      <c r="A146" s="183"/>
      <c r="B146" s="183"/>
      <c r="C146" s="183"/>
      <c r="D146" s="183"/>
      <c r="E146" s="190"/>
      <c r="F146" s="183"/>
      <c r="G146" s="183"/>
    </row>
    <row r="147" spans="1:7" ht="12.75">
      <c r="A147" s="183"/>
      <c r="B147" s="183"/>
      <c r="C147" s="183"/>
      <c r="D147" s="183"/>
      <c r="E147" s="190"/>
      <c r="F147" s="183"/>
      <c r="G147" s="183"/>
    </row>
    <row r="148" spans="1:7" ht="12.75">
      <c r="A148" s="183"/>
      <c r="B148" s="183"/>
      <c r="C148" s="183"/>
      <c r="D148" s="183"/>
      <c r="E148" s="190"/>
      <c r="F148" s="183"/>
      <c r="G148" s="183"/>
    </row>
    <row r="149" spans="1:7" ht="12.75">
      <c r="A149" s="183"/>
      <c r="B149" s="183"/>
      <c r="C149" s="183"/>
      <c r="D149" s="183"/>
      <c r="E149" s="190"/>
      <c r="F149" s="183"/>
      <c r="G149" s="183"/>
    </row>
    <row r="150" spans="1:7" ht="12.75">
      <c r="A150" s="183"/>
      <c r="B150" s="183"/>
      <c r="C150" s="183"/>
      <c r="D150" s="183"/>
      <c r="E150" s="190"/>
      <c r="F150" s="183"/>
      <c r="G150" s="183"/>
    </row>
    <row r="151" spans="1:7" ht="12.75">
      <c r="A151" s="183"/>
      <c r="B151" s="183"/>
      <c r="C151" s="183"/>
      <c r="D151" s="183"/>
      <c r="E151" s="190"/>
      <c r="F151" s="183"/>
      <c r="G151" s="183"/>
    </row>
    <row r="152" spans="1:7" ht="12.75">
      <c r="A152" s="183"/>
      <c r="B152" s="183"/>
      <c r="C152" s="183"/>
      <c r="D152" s="183"/>
      <c r="E152" s="190"/>
      <c r="F152" s="183"/>
      <c r="G152" s="183"/>
    </row>
    <row r="153" spans="1:7" ht="12.75">
      <c r="A153" s="183"/>
      <c r="B153" s="183"/>
      <c r="C153" s="183"/>
      <c r="D153" s="183"/>
      <c r="E153" s="190"/>
      <c r="F153" s="183"/>
      <c r="G153" s="183"/>
    </row>
    <row r="154" spans="1:7" ht="12.75">
      <c r="A154" s="183"/>
      <c r="B154" s="183"/>
      <c r="C154" s="183"/>
      <c r="D154" s="183"/>
      <c r="E154" s="190"/>
      <c r="F154" s="183"/>
      <c r="G154" s="183"/>
    </row>
    <row r="155" spans="1:7" ht="12.75">
      <c r="A155" s="183"/>
      <c r="B155" s="183"/>
      <c r="C155" s="183"/>
      <c r="D155" s="183"/>
      <c r="E155" s="190"/>
      <c r="F155" s="183"/>
      <c r="G155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Melmerová</dc:creator>
  <cp:keywords/>
  <dc:description/>
  <cp:lastModifiedBy> </cp:lastModifiedBy>
  <cp:lastPrinted>2011-05-30T09:45:37Z</cp:lastPrinted>
  <dcterms:created xsi:type="dcterms:W3CDTF">2011-05-30T09:44:58Z</dcterms:created>
  <dcterms:modified xsi:type="dcterms:W3CDTF">2011-06-21T09:59:38Z</dcterms:modified>
  <cp:category/>
  <cp:version/>
  <cp:contentType/>
  <cp:contentStatus/>
</cp:coreProperties>
</file>