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40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'Položky'!$A$1:$G$39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<sst xmlns="http://schemas.openxmlformats.org/spreadsheetml/2006/main" count="201" uniqueCount="152">
  <si>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</si>
  <si>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</si>
  <si>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</si>
  <si>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</si>
  <si>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</si>
  <si>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</si>
  <si>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</si>
  <si>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</si>
  <si>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</si>
  <si>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</si>
  <si>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</si>
  <si>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</si>
  <si>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</si>
  <si>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</si>
  <si>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</si>
  <si>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</si>
  <si>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</si>
  <si>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</si>
  <si>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</si>
  <si>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</si>
  <si>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</si>
  <si>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</si>
  <si>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</si>
  <si>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</si>
  <si>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</si>
  <si>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</si>
  <si>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</si>
  <si>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</si>
  <si>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</si>
  <si>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</si>
  <si>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</si>
  <si>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</si>
  <si>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</si>
  <si>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</si>
  <si>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</si>
  <si>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</si>
  <si>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</si>
  <si>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</si>
  <si>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</si>
  <si>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</si>
  <si>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</si>
  <si>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</si>
  <si>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</si>
  <si>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</si>
  <si>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</si>
  <si>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</si>
  <si>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</si>
  <si>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</si>
  <si>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</si>
  <si>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</si>
  <si>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</si>
  <si>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</si>
  <si>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</si>
  <si>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</si>
  <si>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</si>
  <si>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</si>
  <si>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</si>
  <si>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</si>
  <si>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</si>
  <si>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</si>
  <si>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</si>
  <si>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</si>
  <si>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</si>
  <si>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</si>
  <si>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</si>
  <si>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</si>
  <si>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</si>
  <si>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</si>
  <si>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</si>
  <si>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</si>
  <si>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</si>
  <si>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</si>
  <si>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</si>
  <si>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</si>
  <si>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</si>
  <si>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</si>
  <si>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</si>
  <si>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</si>
  <si>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111110</t>
  </si>
  <si>
    <t>Přípojka elektřiny k vodárně na p.č.125,Dunajovice</t>
  </si>
  <si>
    <t>2011/124</t>
  </si>
  <si>
    <t>01</t>
  </si>
  <si>
    <t>Přípojka elektřiny k vodárně</t>
  </si>
  <si>
    <t>0</t>
  </si>
  <si>
    <t>Práce nutné k provedení a kolaudaci stavby</t>
  </si>
  <si>
    <t>001</t>
  </si>
  <si>
    <t>kpl</t>
  </si>
  <si>
    <t>130001101R00</t>
  </si>
  <si>
    <t>Příplatek za ztížené hloubení v blízkosti vedení a stromů</t>
  </si>
  <si>
    <t>m3</t>
  </si>
  <si>
    <t>162207111R00</t>
  </si>
  <si>
    <t>Vodorovné přemístění výkopku hor. 1-4 do 50 m pro zpět. zásypy</t>
  </si>
  <si>
    <t>162701105R00</t>
  </si>
  <si>
    <t xml:space="preserve">Vodorovné přemístění výkopku z hor.1-4 do 10000 m </t>
  </si>
  <si>
    <t>167101101R00</t>
  </si>
  <si>
    <t>Nakládání výkopku z hor.1-4 v množství do 100 m3 pro zpět. zásypy</t>
  </si>
  <si>
    <t>174101101R00</t>
  </si>
  <si>
    <t xml:space="preserve">Zásyp jam, rýh, šachet se zhutněním </t>
  </si>
  <si>
    <t>180401211R00</t>
  </si>
  <si>
    <t xml:space="preserve">Založení trávníku lučního výsevem v rovině </t>
  </si>
  <si>
    <t>m2</t>
  </si>
  <si>
    <t>181301102R00</t>
  </si>
  <si>
    <t xml:space="preserve">Rozprostření ornice, rovina, tl. 10-15 cm,do 500m2 </t>
  </si>
  <si>
    <t>460030006RT2</t>
  </si>
  <si>
    <t>Sejmutí ornice vrstvy do 15 cm se zeminou tř.2 tlouštka vrstvy do 10 - 15 cm</t>
  </si>
  <si>
    <t>460050703R00</t>
  </si>
  <si>
    <t xml:space="preserve">Jáma strart. pro provedení protlaku do 2 m3, hor.3 </t>
  </si>
  <si>
    <t>1712012L1</t>
  </si>
  <si>
    <t>Uložení sypaniny na skládku vč. poplatku za skládku</t>
  </si>
  <si>
    <t>182001112</t>
  </si>
  <si>
    <t xml:space="preserve">Plošná úprava terénu stoky </t>
  </si>
  <si>
    <t>247681114</t>
  </si>
  <si>
    <t>Těsnění rýhy z jílu vč. dod jílu</t>
  </si>
  <si>
    <t>460200533</t>
  </si>
  <si>
    <t xml:space="preserve">Výkop kabelové rýhy 60/115 cm hor.3 </t>
  </si>
  <si>
    <t>m</t>
  </si>
  <si>
    <t>00572481</t>
  </si>
  <si>
    <t>Osivo  směs luční</t>
  </si>
  <si>
    <t>kg</t>
  </si>
  <si>
    <t>58337308</t>
  </si>
  <si>
    <t>Štěrkopísek frakce 0-2 tř.B</t>
  </si>
  <si>
    <t>T</t>
  </si>
  <si>
    <t>M21</t>
  </si>
  <si>
    <t>Elektromontáže</t>
  </si>
  <si>
    <t>210810017RT3</t>
  </si>
  <si>
    <t>Kabel CYKY-m 750 V 5 x 4 mm2 volně uložený včetně dodávky CYKY 5Cx6</t>
  </si>
  <si>
    <t>210901072RT1</t>
  </si>
  <si>
    <t>Kabel silový AYKY 1kV 4 x 50 mm2 volně uložený včetně dodávky kabelu AYKY 4bx50</t>
  </si>
  <si>
    <t>21001</t>
  </si>
  <si>
    <t xml:space="preserve">Připojení do rozvaděče v elektropilíři </t>
  </si>
  <si>
    <t>Dodávka+osazení prefabrik. pilíře PMV 1V/2+SP100 vč. dopravy a úpravy lože</t>
  </si>
  <si>
    <t>21002</t>
  </si>
  <si>
    <t>Připojení do stáv. rozvodné skříně ve vodárně vč. nutných úprav</t>
  </si>
  <si>
    <t>210901073</t>
  </si>
  <si>
    <t>Kabel silový AYKY 1kV 4 x 50 mm2 na sloupu včetně dodávky kabelu AYKY 4bx50 vč. chráničky</t>
  </si>
  <si>
    <t>M46</t>
  </si>
  <si>
    <t>Zemní práce při montážích</t>
  </si>
  <si>
    <t>460420022RT2</t>
  </si>
  <si>
    <t>Zřízení kabelového lože v rýze š. do 65 cm z písku lože tloušťky 15 cm</t>
  </si>
  <si>
    <t>460490012R00</t>
  </si>
  <si>
    <t xml:space="preserve">Zakrytí kabelu výstražnou folií PVC, šířka 33 cm </t>
  </si>
  <si>
    <t>460510101RT3</t>
  </si>
  <si>
    <t>Protlačovaný prostup z ocelových trub, D 110 mm včetně dodávky trubek ocel. 108/4</t>
  </si>
  <si>
    <t>Ztížené výrobní podmínky</t>
  </si>
  <si>
    <t>Zařízení staveniště</t>
  </si>
  <si>
    <t>Provoz investora</t>
  </si>
  <si>
    <t>Kompletační činnost (IČD)</t>
  </si>
  <si>
    <t>DIO</t>
  </si>
  <si>
    <t>dle výběru investora</t>
  </si>
  <si>
    <t>Obec Dunajovice</t>
  </si>
  <si>
    <t>Dipl. Ing. Lukáš Kvídera</t>
  </si>
  <si>
    <t>Vypracování geometrického plánu vedení přípojky, zaměření stáv. sítí, připojení E.on, revize apod.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</si>
</sst>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6.625" style="0" customWidth="1"/>
    <col min="6" max="6" width="13.87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100112</v>
      </c>
      <c r="D2" s="5" t="str">
        <f>Rekapitulace!G2</f>
        <v>Přípojka elektřiny k vodárně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81</v>
      </c>
      <c r="B5" s="16"/>
      <c r="C5" s="17" t="s">
        <v>82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/>
    </row>
    <row r="8" spans="1:9" ht="12.75">
      <c r="A8" s="28" t="s">
        <v>11</v>
      </c>
      <c r="B8" s="11"/>
      <c r="C8" s="201" t="s">
        <v>150</v>
      </c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 t="str">
        <f>Projektant</f>
        <v>Dipl. Ing. Lukáš Kvídera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 t="s">
        <v>149</v>
      </c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 t="s">
        <v>148</v>
      </c>
      <c r="D11" s="201"/>
      <c r="E11" s="201"/>
      <c r="F11" s="38" t="s">
        <v>16</v>
      </c>
      <c r="G11" s="39" t="s">
        <v>80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Rekapitulace!A16</f>
        <v>Ztížené výrobní podmínky</v>
      </c>
      <c r="E15" s="57"/>
      <c r="F15" s="58"/>
      <c r="G15" s="55">
        <f>Rekapitulace!I16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Rekapitulace!A17</f>
        <v>Zařízení staveniště</v>
      </c>
      <c r="E16" s="59"/>
      <c r="F16" s="60"/>
      <c r="G16" s="55">
        <f>Rekapitulace!I17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Rekapitulace!A18</f>
        <v>Provoz investora</v>
      </c>
      <c r="E17" s="59"/>
      <c r="F17" s="60"/>
      <c r="G17" s="55">
        <f>Rekapitulace!I18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Rekapitulace!A19</f>
        <v>Kompletační činnost (IČD)</v>
      </c>
      <c r="E18" s="59"/>
      <c r="F18" s="60"/>
      <c r="G18" s="55">
        <f>Rekapitulace!I19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Rekapitulace!A20</f>
        <v>DIO</v>
      </c>
      <c r="E19" s="59"/>
      <c r="F19" s="60"/>
      <c r="G19" s="55">
        <f>Rekapitulace!I20</f>
        <v>0</v>
      </c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111110 Přípojka elektřiny k vodárně na p.č.125,Dunajovice</v>
      </c>
      <c r="D1" s="97"/>
      <c r="E1" s="98"/>
      <c r="F1" s="97"/>
      <c r="G1" s="99" t="s">
        <v>49</v>
      </c>
      <c r="H1" s="100">
        <v>100112</v>
      </c>
      <c r="I1" s="101"/>
    </row>
    <row r="2" spans="1:9" ht="13.5" thickBot="1">
      <c r="A2" s="208" t="s">
        <v>50</v>
      </c>
      <c r="B2" s="209"/>
      <c r="C2" s="102" t="str">
        <f>CONCATENATE(cisloobjektu," ",nazevobjektu)</f>
        <v>01 Přípojka elektřiny k vodárně</v>
      </c>
      <c r="D2" s="103"/>
      <c r="E2" s="104"/>
      <c r="F2" s="103"/>
      <c r="G2" s="210" t="s">
        <v>82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0</v>
      </c>
      <c r="B7" s="114" t="str">
        <f>Položky!C7</f>
        <v>Práce nutné k provedení a kolaudaci stavby</v>
      </c>
      <c r="C7" s="65"/>
      <c r="D7" s="115"/>
      <c r="E7" s="192">
        <f>Položky!BA9</f>
        <v>0</v>
      </c>
      <c r="F7" s="193">
        <f>Položky!BB9</f>
        <v>0</v>
      </c>
      <c r="G7" s="193">
        <f>Položky!BC9</f>
        <v>0</v>
      </c>
      <c r="H7" s="193">
        <f>Položky!BD9</f>
        <v>0</v>
      </c>
      <c r="I7" s="194">
        <f>Položky!BE9</f>
        <v>0</v>
      </c>
    </row>
    <row r="8" spans="1:9" s="34" customFormat="1" ht="12.75">
      <c r="A8" s="191" t="str">
        <f>Položky!B10</f>
        <v>1</v>
      </c>
      <c r="B8" s="114" t="str">
        <f>Položky!C10</f>
        <v>Zemní práce</v>
      </c>
      <c r="C8" s="65"/>
      <c r="D8" s="115"/>
      <c r="E8" s="192">
        <f>Položky!BA26</f>
        <v>0</v>
      </c>
      <c r="F8" s="193">
        <f>Položky!BB26</f>
        <v>0</v>
      </c>
      <c r="G8" s="193">
        <f>Položky!BC26</f>
        <v>0</v>
      </c>
      <c r="H8" s="193">
        <f>Položky!BD26</f>
        <v>0</v>
      </c>
      <c r="I8" s="194">
        <f>Položky!BE26</f>
        <v>0</v>
      </c>
    </row>
    <row r="9" spans="1:9" s="34" customFormat="1" ht="12.75">
      <c r="A9" s="191" t="str">
        <f>Položky!B27</f>
        <v>M21</v>
      </c>
      <c r="B9" s="114" t="str">
        <f>Položky!C27</f>
        <v>Elektromontáže</v>
      </c>
      <c r="C9" s="65"/>
      <c r="D9" s="115"/>
      <c r="E9" s="192">
        <f>Položky!BA34</f>
        <v>0</v>
      </c>
      <c r="F9" s="193">
        <f>Položky!BB34</f>
        <v>0</v>
      </c>
      <c r="G9" s="193">
        <f>Položky!BC34</f>
        <v>0</v>
      </c>
      <c r="H9" s="193">
        <f>Položky!BD34</f>
        <v>0</v>
      </c>
      <c r="I9" s="194">
        <f>Položky!BE34</f>
        <v>0</v>
      </c>
    </row>
    <row r="10" spans="1:9" s="34" customFormat="1" ht="13.5" thickBot="1">
      <c r="A10" s="191" t="str">
        <f>Položky!B35</f>
        <v>M46</v>
      </c>
      <c r="B10" s="114" t="str">
        <f>Položky!C35</f>
        <v>Zemní práce při montážích</v>
      </c>
      <c r="C10" s="65"/>
      <c r="D10" s="115"/>
      <c r="E10" s="192">
        <f>Položky!BA39</f>
        <v>0</v>
      </c>
      <c r="F10" s="193">
        <f>Položky!BB39</f>
        <v>0</v>
      </c>
      <c r="G10" s="193">
        <f>Položky!BC39</f>
        <v>0</v>
      </c>
      <c r="H10" s="193">
        <f>Položky!BD39</f>
        <v>0</v>
      </c>
      <c r="I10" s="194">
        <f>Položky!BE39</f>
        <v>0</v>
      </c>
    </row>
    <row r="11" spans="1:9" s="122" customFormat="1" ht="13.5" thickBot="1">
      <c r="A11" s="116"/>
      <c r="B11" s="117" t="s">
        <v>57</v>
      </c>
      <c r="C11" s="117"/>
      <c r="D11" s="118"/>
      <c r="E11" s="119">
        <f>SUM(E7:E10)</f>
        <v>0</v>
      </c>
      <c r="F11" s="120">
        <f>SUM(F7:F10)</f>
        <v>0</v>
      </c>
      <c r="G11" s="120">
        <f>SUM(G7:G10)</f>
        <v>0</v>
      </c>
      <c r="H11" s="120">
        <f>SUM(H7:H10)</f>
        <v>0</v>
      </c>
      <c r="I11" s="121">
        <f>SUM(I7:I10)</f>
        <v>0</v>
      </c>
    </row>
    <row r="12" spans="1:9" ht="12.75">
      <c r="A12" s="65"/>
      <c r="B12" s="65"/>
      <c r="C12" s="65"/>
      <c r="D12" s="65"/>
      <c r="E12" s="65"/>
      <c r="F12" s="65"/>
      <c r="G12" s="65"/>
      <c r="H12" s="65"/>
      <c r="I12" s="65"/>
    </row>
    <row r="13" spans="1:57" ht="19.5" customHeight="1">
      <c r="A13" s="106" t="s">
        <v>58</v>
      </c>
      <c r="B13" s="106"/>
      <c r="C13" s="106"/>
      <c r="D13" s="106"/>
      <c r="E13" s="106"/>
      <c r="F13" s="106"/>
      <c r="G13" s="123"/>
      <c r="H13" s="106"/>
      <c r="I13" s="106"/>
      <c r="BA13" s="40"/>
      <c r="BB13" s="40"/>
      <c r="BC13" s="40"/>
      <c r="BD13" s="40"/>
      <c r="BE13" s="40"/>
    </row>
    <row r="14" spans="1:9" ht="13.5" thickBot="1">
      <c r="A14" s="76"/>
      <c r="B14" s="76"/>
      <c r="C14" s="76"/>
      <c r="D14" s="76"/>
      <c r="E14" s="76"/>
      <c r="F14" s="76"/>
      <c r="G14" s="76"/>
      <c r="H14" s="76"/>
      <c r="I14" s="76"/>
    </row>
    <row r="15" spans="1:9" ht="12.75">
      <c r="A15" s="70" t="s">
        <v>59</v>
      </c>
      <c r="B15" s="71"/>
      <c r="C15" s="71"/>
      <c r="D15" s="124"/>
      <c r="E15" s="125" t="s">
        <v>60</v>
      </c>
      <c r="F15" s="126" t="s">
        <v>61</v>
      </c>
      <c r="G15" s="127" t="s">
        <v>62</v>
      </c>
      <c r="H15" s="128"/>
      <c r="I15" s="129" t="s">
        <v>60</v>
      </c>
    </row>
    <row r="16" spans="1:53" ht="12.75">
      <c r="A16" s="63" t="s">
        <v>143</v>
      </c>
      <c r="B16" s="54"/>
      <c r="C16" s="54"/>
      <c r="D16" s="130"/>
      <c r="E16" s="131"/>
      <c r="F16" s="132"/>
      <c r="G16" s="133">
        <f>CHOOSE(BA16+1,HSV+PSV,HSV+PSV+Mont,HSV+PSV+Dodavka+Mont,HSV,PSV,Mont,Dodavka,Mont+Dodavka,0)</f>
        <v>0</v>
      </c>
      <c r="H16" s="134"/>
      <c r="I16" s="135">
        <f>E16+F16*G16/100</f>
        <v>0</v>
      </c>
      <c r="BA16">
        <v>0</v>
      </c>
    </row>
    <row r="17" spans="1:53" ht="12.75">
      <c r="A17" s="63" t="s">
        <v>144</v>
      </c>
      <c r="B17" s="54"/>
      <c r="C17" s="54"/>
      <c r="D17" s="130"/>
      <c r="E17" s="131"/>
      <c r="F17" s="132"/>
      <c r="G17" s="133">
        <f>CHOOSE(BA17+1,HSV+PSV,HSV+PSV+Mont,HSV+PSV+Dodavka+Mont,HSV,PSV,Mont,Dodavka,Mont+Dodavka,0)</f>
        <v>0</v>
      </c>
      <c r="H17" s="134"/>
      <c r="I17" s="135">
        <f>E17+F17*G17/100</f>
        <v>0</v>
      </c>
      <c r="BA17">
        <v>1</v>
      </c>
    </row>
    <row r="18" spans="1:53" ht="12.75">
      <c r="A18" s="63" t="s">
        <v>145</v>
      </c>
      <c r="B18" s="54"/>
      <c r="C18" s="54"/>
      <c r="D18" s="130"/>
      <c r="E18" s="131"/>
      <c r="F18" s="132"/>
      <c r="G18" s="133">
        <f>CHOOSE(BA18+1,HSV+PSV,HSV+PSV+Mont,HSV+PSV+Dodavka+Mont,HSV,PSV,Mont,Dodavka,Mont+Dodavka,0)</f>
        <v>0</v>
      </c>
      <c r="H18" s="134"/>
      <c r="I18" s="135">
        <f>E18+F18*G18/100</f>
        <v>0</v>
      </c>
      <c r="BA18">
        <v>1</v>
      </c>
    </row>
    <row r="19" spans="1:53" ht="12.75">
      <c r="A19" s="63" t="s">
        <v>146</v>
      </c>
      <c r="B19" s="54"/>
      <c r="C19" s="54"/>
      <c r="D19" s="130"/>
      <c r="E19" s="131"/>
      <c r="F19" s="132"/>
      <c r="G19" s="133">
        <f>CHOOSE(BA19+1,HSV+PSV,HSV+PSV+Mont,HSV+PSV+Dodavka+Mont,HSV,PSV,Mont,Dodavka,Mont+Dodavka,0)</f>
        <v>0</v>
      </c>
      <c r="H19" s="134"/>
      <c r="I19" s="135">
        <f>E19+F19*G19/100</f>
        <v>0</v>
      </c>
      <c r="BA19">
        <v>2</v>
      </c>
    </row>
    <row r="20" spans="1:53" ht="12.75">
      <c r="A20" s="63" t="s">
        <v>147</v>
      </c>
      <c r="B20" s="54"/>
      <c r="C20" s="54"/>
      <c r="D20" s="130"/>
      <c r="E20" s="131"/>
      <c r="F20" s="132"/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0</v>
      </c>
    </row>
    <row r="21" spans="1:9" ht="13.5" thickBot="1">
      <c r="A21" s="136"/>
      <c r="B21" s="137" t="s">
        <v>63</v>
      </c>
      <c r="C21" s="138"/>
      <c r="D21" s="139"/>
      <c r="E21" s="140"/>
      <c r="F21" s="141"/>
      <c r="G21" s="141"/>
      <c r="H21" s="213">
        <f>SUM(I16:I20)</f>
        <v>0</v>
      </c>
      <c r="I21" s="214"/>
    </row>
    <row r="23" spans="2:9" ht="12.75">
      <c r="B23" s="122"/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2"/>
  <sheetViews>
    <sheetView showGridLines="0" showZeros="0" zoomScalePageLayoutView="0" workbookViewId="0" topLeftCell="A1">
      <selection activeCell="C20" sqref="C2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77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111110 Přípojka elektřiny k vodárně na p.č.125,Dunajovice</v>
      </c>
      <c r="D3" s="97"/>
      <c r="E3" s="150" t="s">
        <v>64</v>
      </c>
      <c r="F3" s="151">
        <f>Rekapitulace!H1</f>
        <v>100112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01 Přípojka elektřiny k vodárně</v>
      </c>
      <c r="D4" s="103"/>
      <c r="E4" s="217" t="str">
        <f>Rekapitulace!G2</f>
        <v>Přípojka elektřiny k vodárně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83</v>
      </c>
      <c r="C7" s="162" t="s">
        <v>84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85</v>
      </c>
      <c r="C8" s="170" t="s">
        <v>151</v>
      </c>
      <c r="D8" s="171" t="s">
        <v>86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12</v>
      </c>
      <c r="AB8" s="145">
        <v>0</v>
      </c>
      <c r="AC8" s="145">
        <v>40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12</v>
      </c>
      <c r="CB8" s="174">
        <v>0</v>
      </c>
      <c r="CZ8" s="145">
        <v>0</v>
      </c>
    </row>
    <row r="9" spans="1:57" ht="12.75">
      <c r="A9" s="175"/>
      <c r="B9" s="176" t="s">
        <v>75</v>
      </c>
      <c r="C9" s="177" t="str">
        <f>CONCATENATE(B7," ",C7)</f>
        <v>0 Práce nutné k provedení a kolaudaci stavby</v>
      </c>
      <c r="D9" s="178"/>
      <c r="E9" s="179"/>
      <c r="F9" s="180"/>
      <c r="G9" s="181">
        <f>SUM(G7:G8)</f>
        <v>0</v>
      </c>
      <c r="O9" s="167">
        <v>4</v>
      </c>
      <c r="BA9" s="182">
        <f>SUM(BA7:BA8)</f>
        <v>0</v>
      </c>
      <c r="BB9" s="182">
        <f>SUM(BB7:BB8)</f>
        <v>0</v>
      </c>
      <c r="BC9" s="182">
        <f>SUM(BC7:BC8)</f>
        <v>0</v>
      </c>
      <c r="BD9" s="182">
        <f>SUM(BD7:BD8)</f>
        <v>0</v>
      </c>
      <c r="BE9" s="182">
        <f>SUM(BE7:BE8)</f>
        <v>0</v>
      </c>
    </row>
    <row r="10" spans="1:15" ht="12.75">
      <c r="A10" s="160" t="s">
        <v>72</v>
      </c>
      <c r="B10" s="161" t="s">
        <v>73</v>
      </c>
      <c r="C10" s="162" t="s">
        <v>74</v>
      </c>
      <c r="D10" s="163"/>
      <c r="E10" s="164"/>
      <c r="F10" s="164"/>
      <c r="G10" s="165"/>
      <c r="H10" s="166"/>
      <c r="I10" s="166"/>
      <c r="O10" s="167">
        <v>1</v>
      </c>
    </row>
    <row r="11" spans="1:104" ht="12.75">
      <c r="A11" s="168">
        <v>2</v>
      </c>
      <c r="B11" s="169" t="s">
        <v>87</v>
      </c>
      <c r="C11" s="170" t="s">
        <v>88</v>
      </c>
      <c r="D11" s="171" t="s">
        <v>89</v>
      </c>
      <c r="E11" s="172">
        <v>4.5</v>
      </c>
      <c r="F11" s="172">
        <v>0</v>
      </c>
      <c r="G11" s="173">
        <f aca="true" t="shared" si="0" ref="G11:G25"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aca="true" t="shared" si="1" ref="BA11:BA25">IF(AZ11=1,G11,0)</f>
        <v>0</v>
      </c>
      <c r="BB11" s="145">
        <f aca="true" t="shared" si="2" ref="BB11:BB25">IF(AZ11=2,G11,0)</f>
        <v>0</v>
      </c>
      <c r="BC11" s="145">
        <f aca="true" t="shared" si="3" ref="BC11:BC25">IF(AZ11=3,G11,0)</f>
        <v>0</v>
      </c>
      <c r="BD11" s="145">
        <f aca="true" t="shared" si="4" ref="BD11:BD25">IF(AZ11=4,G11,0)</f>
        <v>0</v>
      </c>
      <c r="BE11" s="145">
        <f aca="true" t="shared" si="5" ref="BE11:BE25">IF(AZ11=5,G11,0)</f>
        <v>0</v>
      </c>
      <c r="CA11" s="174">
        <v>1</v>
      </c>
      <c r="CB11" s="174">
        <v>1</v>
      </c>
      <c r="CZ11" s="145">
        <v>0</v>
      </c>
    </row>
    <row r="12" spans="1:104" ht="22.5">
      <c r="A12" s="168">
        <v>3</v>
      </c>
      <c r="B12" s="169" t="s">
        <v>90</v>
      </c>
      <c r="C12" s="170" t="s">
        <v>91</v>
      </c>
      <c r="D12" s="171" t="s">
        <v>89</v>
      </c>
      <c r="E12" s="172">
        <v>29.562</v>
      </c>
      <c r="F12" s="172">
        <v>0</v>
      </c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</v>
      </c>
    </row>
    <row r="13" spans="1:104" ht="12.75">
      <c r="A13" s="168">
        <v>4</v>
      </c>
      <c r="B13" s="169" t="s">
        <v>92</v>
      </c>
      <c r="C13" s="170" t="s">
        <v>93</v>
      </c>
      <c r="D13" s="171" t="s">
        <v>89</v>
      </c>
      <c r="E13" s="172">
        <v>33.189</v>
      </c>
      <c r="F13" s="172">
        <v>0</v>
      </c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22.5">
      <c r="A14" s="168">
        <v>5</v>
      </c>
      <c r="B14" s="169" t="s">
        <v>94</v>
      </c>
      <c r="C14" s="170" t="s">
        <v>95</v>
      </c>
      <c r="D14" s="171" t="s">
        <v>89</v>
      </c>
      <c r="E14" s="172">
        <v>29.562</v>
      </c>
      <c r="F14" s="172">
        <v>0</v>
      </c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12.75">
      <c r="A15" s="168">
        <v>6</v>
      </c>
      <c r="B15" s="169" t="s">
        <v>96</v>
      </c>
      <c r="C15" s="170" t="s">
        <v>97</v>
      </c>
      <c r="D15" s="171" t="s">
        <v>89</v>
      </c>
      <c r="E15" s="172">
        <v>47.433</v>
      </c>
      <c r="F15" s="172">
        <v>0</v>
      </c>
      <c r="G15" s="173">
        <f t="shared" si="0"/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</v>
      </c>
    </row>
    <row r="16" spans="1:104" ht="12.75">
      <c r="A16" s="168">
        <v>7</v>
      </c>
      <c r="B16" s="169" t="s">
        <v>98</v>
      </c>
      <c r="C16" s="170" t="s">
        <v>99</v>
      </c>
      <c r="D16" s="171" t="s">
        <v>100</v>
      </c>
      <c r="E16" s="172">
        <v>15.66</v>
      </c>
      <c r="F16" s="172">
        <v>0</v>
      </c>
      <c r="G16" s="173">
        <f t="shared" si="0"/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1</v>
      </c>
      <c r="CZ16" s="145">
        <v>0</v>
      </c>
    </row>
    <row r="17" spans="1:104" ht="12.75">
      <c r="A17" s="168">
        <v>8</v>
      </c>
      <c r="B17" s="169" t="s">
        <v>101</v>
      </c>
      <c r="C17" s="170" t="s">
        <v>102</v>
      </c>
      <c r="D17" s="171" t="s">
        <v>100</v>
      </c>
      <c r="E17" s="172">
        <v>15.66</v>
      </c>
      <c r="F17" s="172">
        <v>0</v>
      </c>
      <c r="G17" s="173">
        <f t="shared" si="0"/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1</v>
      </c>
      <c r="CZ17" s="145">
        <v>0</v>
      </c>
    </row>
    <row r="18" spans="1:104" ht="22.5">
      <c r="A18" s="168">
        <v>9</v>
      </c>
      <c r="B18" s="169" t="s">
        <v>103</v>
      </c>
      <c r="C18" s="170" t="s">
        <v>104</v>
      </c>
      <c r="D18" s="171" t="s">
        <v>89</v>
      </c>
      <c r="E18" s="172">
        <v>8.9871</v>
      </c>
      <c r="F18" s="172">
        <v>0</v>
      </c>
      <c r="G18" s="173">
        <f t="shared" si="0"/>
        <v>0</v>
      </c>
      <c r="O18" s="167">
        <v>2</v>
      </c>
      <c r="AA18" s="145">
        <v>1</v>
      </c>
      <c r="AB18" s="145">
        <v>9</v>
      </c>
      <c r="AC18" s="145">
        <v>9</v>
      </c>
      <c r="AZ18" s="145">
        <v>1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9</v>
      </c>
      <c r="CZ18" s="145">
        <v>0</v>
      </c>
    </row>
    <row r="19" spans="1:104" ht="12.75">
      <c r="A19" s="168">
        <v>10</v>
      </c>
      <c r="B19" s="169" t="s">
        <v>105</v>
      </c>
      <c r="C19" s="170" t="s">
        <v>106</v>
      </c>
      <c r="D19" s="171" t="s">
        <v>89</v>
      </c>
      <c r="E19" s="172">
        <v>4.032</v>
      </c>
      <c r="F19" s="172">
        <v>0</v>
      </c>
      <c r="G19" s="173">
        <f t="shared" si="0"/>
        <v>0</v>
      </c>
      <c r="O19" s="167">
        <v>2</v>
      </c>
      <c r="AA19" s="145">
        <v>1</v>
      </c>
      <c r="AB19" s="145">
        <v>0</v>
      </c>
      <c r="AC19" s="145">
        <v>0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0</v>
      </c>
      <c r="CZ19" s="145">
        <v>0</v>
      </c>
    </row>
    <row r="20" spans="1:104" ht="12.75">
      <c r="A20" s="168">
        <v>11</v>
      </c>
      <c r="B20" s="169" t="s">
        <v>107</v>
      </c>
      <c r="C20" s="170" t="s">
        <v>108</v>
      </c>
      <c r="D20" s="171" t="s">
        <v>89</v>
      </c>
      <c r="E20" s="172">
        <v>33.189</v>
      </c>
      <c r="F20" s="172">
        <v>0</v>
      </c>
      <c r="G20" s="173">
        <f t="shared" si="0"/>
        <v>0</v>
      </c>
      <c r="O20" s="167">
        <v>2</v>
      </c>
      <c r="AA20" s="145">
        <v>12</v>
      </c>
      <c r="AB20" s="145">
        <v>0</v>
      </c>
      <c r="AC20" s="145">
        <v>33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12</v>
      </c>
      <c r="CB20" s="174">
        <v>0</v>
      </c>
      <c r="CZ20" s="145">
        <v>0</v>
      </c>
    </row>
    <row r="21" spans="1:104" ht="12.75">
      <c r="A21" s="168">
        <v>12</v>
      </c>
      <c r="B21" s="169" t="s">
        <v>109</v>
      </c>
      <c r="C21" s="170" t="s">
        <v>110</v>
      </c>
      <c r="D21" s="171" t="s">
        <v>100</v>
      </c>
      <c r="E21" s="172">
        <v>94.5</v>
      </c>
      <c r="F21" s="172">
        <v>0</v>
      </c>
      <c r="G21" s="173">
        <f t="shared" si="0"/>
        <v>0</v>
      </c>
      <c r="O21" s="167">
        <v>2</v>
      </c>
      <c r="AA21" s="145">
        <v>12</v>
      </c>
      <c r="AB21" s="145">
        <v>0</v>
      </c>
      <c r="AC21" s="145">
        <v>45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12</v>
      </c>
      <c r="CB21" s="174">
        <v>0</v>
      </c>
      <c r="CZ21" s="145">
        <v>0</v>
      </c>
    </row>
    <row r="22" spans="1:104" ht="12.75">
      <c r="A22" s="168">
        <v>13</v>
      </c>
      <c r="B22" s="169" t="s">
        <v>111</v>
      </c>
      <c r="C22" s="170" t="s">
        <v>112</v>
      </c>
      <c r="D22" s="171" t="s">
        <v>89</v>
      </c>
      <c r="E22" s="172">
        <v>5.4027</v>
      </c>
      <c r="F22" s="172">
        <v>0</v>
      </c>
      <c r="G22" s="173">
        <f t="shared" si="0"/>
        <v>0</v>
      </c>
      <c r="O22" s="167">
        <v>2</v>
      </c>
      <c r="AA22" s="145">
        <v>12</v>
      </c>
      <c r="AB22" s="145">
        <v>0</v>
      </c>
      <c r="AC22" s="145">
        <v>31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12</v>
      </c>
      <c r="CB22" s="174">
        <v>0</v>
      </c>
      <c r="CZ22" s="145">
        <v>0</v>
      </c>
    </row>
    <row r="23" spans="1:104" ht="12.75">
      <c r="A23" s="168">
        <v>14</v>
      </c>
      <c r="B23" s="169" t="s">
        <v>113</v>
      </c>
      <c r="C23" s="170" t="s">
        <v>114</v>
      </c>
      <c r="D23" s="171" t="s">
        <v>115</v>
      </c>
      <c r="E23" s="172">
        <v>85.1</v>
      </c>
      <c r="F23" s="172">
        <v>0</v>
      </c>
      <c r="G23" s="173">
        <f t="shared" si="0"/>
        <v>0</v>
      </c>
      <c r="O23" s="167">
        <v>2</v>
      </c>
      <c r="AA23" s="145">
        <v>12</v>
      </c>
      <c r="AB23" s="145">
        <v>0</v>
      </c>
      <c r="AC23" s="145">
        <v>16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12</v>
      </c>
      <c r="CB23" s="174">
        <v>0</v>
      </c>
      <c r="CZ23" s="145">
        <v>0</v>
      </c>
    </row>
    <row r="24" spans="1:104" ht="12.75">
      <c r="A24" s="168">
        <v>15</v>
      </c>
      <c r="B24" s="169" t="s">
        <v>116</v>
      </c>
      <c r="C24" s="170" t="s">
        <v>117</v>
      </c>
      <c r="D24" s="171" t="s">
        <v>118</v>
      </c>
      <c r="E24" s="172">
        <v>0.6264</v>
      </c>
      <c r="F24" s="172">
        <v>0</v>
      </c>
      <c r="G24" s="173">
        <f t="shared" si="0"/>
        <v>0</v>
      </c>
      <c r="O24" s="167">
        <v>2</v>
      </c>
      <c r="AA24" s="145">
        <v>3</v>
      </c>
      <c r="AB24" s="145">
        <v>1</v>
      </c>
      <c r="AC24" s="145">
        <v>572481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3</v>
      </c>
      <c r="CB24" s="174">
        <v>1</v>
      </c>
      <c r="CZ24" s="145">
        <v>0.001</v>
      </c>
    </row>
    <row r="25" spans="1:104" ht="12.75">
      <c r="A25" s="168">
        <v>16</v>
      </c>
      <c r="B25" s="169" t="s">
        <v>119</v>
      </c>
      <c r="C25" s="170" t="s">
        <v>120</v>
      </c>
      <c r="D25" s="171" t="s">
        <v>121</v>
      </c>
      <c r="E25" s="172">
        <v>30.3807</v>
      </c>
      <c r="F25" s="172">
        <v>0</v>
      </c>
      <c r="G25" s="173">
        <f t="shared" si="0"/>
        <v>0</v>
      </c>
      <c r="O25" s="167">
        <v>2</v>
      </c>
      <c r="AA25" s="145">
        <v>3</v>
      </c>
      <c r="AB25" s="145">
        <v>9</v>
      </c>
      <c r="AC25" s="145">
        <v>58337308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3</v>
      </c>
      <c r="CB25" s="174">
        <v>9</v>
      </c>
      <c r="CZ25" s="145">
        <v>1</v>
      </c>
    </row>
    <row r="26" spans="1:57" ht="12.75">
      <c r="A26" s="175"/>
      <c r="B26" s="176" t="s">
        <v>75</v>
      </c>
      <c r="C26" s="177" t="str">
        <f>CONCATENATE(B10," ",C10)</f>
        <v>1 Zemní práce</v>
      </c>
      <c r="D26" s="178"/>
      <c r="E26" s="179"/>
      <c r="F26" s="180"/>
      <c r="G26" s="181">
        <f>SUM(G10:G25)</f>
        <v>0</v>
      </c>
      <c r="O26" s="167">
        <v>4</v>
      </c>
      <c r="BA26" s="182">
        <f>SUM(BA10:BA25)</f>
        <v>0</v>
      </c>
      <c r="BB26" s="182">
        <f>SUM(BB10:BB25)</f>
        <v>0</v>
      </c>
      <c r="BC26" s="182">
        <f>SUM(BC10:BC25)</f>
        <v>0</v>
      </c>
      <c r="BD26" s="182">
        <f>SUM(BD10:BD25)</f>
        <v>0</v>
      </c>
      <c r="BE26" s="182">
        <f>SUM(BE10:BE25)</f>
        <v>0</v>
      </c>
    </row>
    <row r="27" spans="1:15" ht="12.75">
      <c r="A27" s="160" t="s">
        <v>72</v>
      </c>
      <c r="B27" s="161" t="s">
        <v>122</v>
      </c>
      <c r="C27" s="162" t="s">
        <v>123</v>
      </c>
      <c r="D27" s="163"/>
      <c r="E27" s="164"/>
      <c r="F27" s="164"/>
      <c r="G27" s="165"/>
      <c r="H27" s="166"/>
      <c r="I27" s="166"/>
      <c r="O27" s="167">
        <v>1</v>
      </c>
    </row>
    <row r="28" spans="1:104" ht="22.5">
      <c r="A28" s="168">
        <v>17</v>
      </c>
      <c r="B28" s="169" t="s">
        <v>124</v>
      </c>
      <c r="C28" s="170" t="s">
        <v>125</v>
      </c>
      <c r="D28" s="171" t="s">
        <v>115</v>
      </c>
      <c r="E28" s="172">
        <v>88.9</v>
      </c>
      <c r="F28" s="172">
        <v>0</v>
      </c>
      <c r="G28" s="173">
        <f aca="true" t="shared" si="6" ref="G28:G33">E28*F28</f>
        <v>0</v>
      </c>
      <c r="O28" s="167">
        <v>2</v>
      </c>
      <c r="AA28" s="145">
        <v>1</v>
      </c>
      <c r="AB28" s="145">
        <v>9</v>
      </c>
      <c r="AC28" s="145">
        <v>9</v>
      </c>
      <c r="AZ28" s="145">
        <v>4</v>
      </c>
      <c r="BA28" s="145">
        <f aca="true" t="shared" si="7" ref="BA28:BA33">IF(AZ28=1,G28,0)</f>
        <v>0</v>
      </c>
      <c r="BB28" s="145">
        <f aca="true" t="shared" si="8" ref="BB28:BB33">IF(AZ28=2,G28,0)</f>
        <v>0</v>
      </c>
      <c r="BC28" s="145">
        <f aca="true" t="shared" si="9" ref="BC28:BC33">IF(AZ28=3,G28,0)</f>
        <v>0</v>
      </c>
      <c r="BD28" s="145">
        <f aca="true" t="shared" si="10" ref="BD28:BD33">IF(AZ28=4,G28,0)</f>
        <v>0</v>
      </c>
      <c r="BE28" s="145">
        <f aca="true" t="shared" si="11" ref="BE28:BE33">IF(AZ28=5,G28,0)</f>
        <v>0</v>
      </c>
      <c r="CA28" s="174">
        <v>1</v>
      </c>
      <c r="CB28" s="174">
        <v>9</v>
      </c>
      <c r="CZ28" s="145">
        <v>0.00056</v>
      </c>
    </row>
    <row r="29" spans="1:104" ht="22.5">
      <c r="A29" s="168">
        <v>18</v>
      </c>
      <c r="B29" s="169" t="s">
        <v>126</v>
      </c>
      <c r="C29" s="170" t="s">
        <v>127</v>
      </c>
      <c r="D29" s="171" t="s">
        <v>115</v>
      </c>
      <c r="E29" s="172">
        <v>9</v>
      </c>
      <c r="F29" s="172">
        <v>0</v>
      </c>
      <c r="G29" s="173">
        <f t="shared" si="6"/>
        <v>0</v>
      </c>
      <c r="O29" s="167">
        <v>2</v>
      </c>
      <c r="AA29" s="145">
        <v>1</v>
      </c>
      <c r="AB29" s="145">
        <v>9</v>
      </c>
      <c r="AC29" s="145">
        <v>9</v>
      </c>
      <c r="AZ29" s="145">
        <v>4</v>
      </c>
      <c r="BA29" s="145">
        <f t="shared" si="7"/>
        <v>0</v>
      </c>
      <c r="BB29" s="145">
        <f t="shared" si="8"/>
        <v>0</v>
      </c>
      <c r="BC29" s="145">
        <f t="shared" si="9"/>
        <v>0</v>
      </c>
      <c r="BD29" s="145">
        <f t="shared" si="10"/>
        <v>0</v>
      </c>
      <c r="BE29" s="145">
        <f t="shared" si="11"/>
        <v>0</v>
      </c>
      <c r="CA29" s="174">
        <v>1</v>
      </c>
      <c r="CB29" s="174">
        <v>9</v>
      </c>
      <c r="CZ29" s="145">
        <v>0.00155</v>
      </c>
    </row>
    <row r="30" spans="1:104" ht="12.75">
      <c r="A30" s="168">
        <v>19</v>
      </c>
      <c r="B30" s="169" t="s">
        <v>128</v>
      </c>
      <c r="C30" s="170" t="s">
        <v>129</v>
      </c>
      <c r="D30" s="171" t="s">
        <v>86</v>
      </c>
      <c r="E30" s="172">
        <v>1</v>
      </c>
      <c r="F30" s="172">
        <v>0</v>
      </c>
      <c r="G30" s="173">
        <f t="shared" si="6"/>
        <v>0</v>
      </c>
      <c r="O30" s="167">
        <v>2</v>
      </c>
      <c r="AA30" s="145">
        <v>12</v>
      </c>
      <c r="AB30" s="145">
        <v>0</v>
      </c>
      <c r="AC30" s="145">
        <v>21</v>
      </c>
      <c r="AZ30" s="145">
        <v>4</v>
      </c>
      <c r="BA30" s="145">
        <f t="shared" si="7"/>
        <v>0</v>
      </c>
      <c r="BB30" s="145">
        <f t="shared" si="8"/>
        <v>0</v>
      </c>
      <c r="BC30" s="145">
        <f t="shared" si="9"/>
        <v>0</v>
      </c>
      <c r="BD30" s="145">
        <f t="shared" si="10"/>
        <v>0</v>
      </c>
      <c r="BE30" s="145">
        <f t="shared" si="11"/>
        <v>0</v>
      </c>
      <c r="CA30" s="174">
        <v>12</v>
      </c>
      <c r="CB30" s="174">
        <v>0</v>
      </c>
      <c r="CZ30" s="145">
        <v>0</v>
      </c>
    </row>
    <row r="31" spans="1:104" ht="22.5">
      <c r="A31" s="168">
        <v>20</v>
      </c>
      <c r="B31" s="169" t="s">
        <v>128</v>
      </c>
      <c r="C31" s="170" t="s">
        <v>130</v>
      </c>
      <c r="D31" s="171" t="s">
        <v>86</v>
      </c>
      <c r="E31" s="172">
        <v>1</v>
      </c>
      <c r="F31" s="172">
        <v>0</v>
      </c>
      <c r="G31" s="173">
        <f t="shared" si="6"/>
        <v>0</v>
      </c>
      <c r="O31" s="167">
        <v>2</v>
      </c>
      <c r="AA31" s="145">
        <v>12</v>
      </c>
      <c r="AB31" s="145">
        <v>0</v>
      </c>
      <c r="AC31" s="145">
        <v>44</v>
      </c>
      <c r="AZ31" s="145">
        <v>4</v>
      </c>
      <c r="BA31" s="145">
        <f t="shared" si="7"/>
        <v>0</v>
      </c>
      <c r="BB31" s="145">
        <f t="shared" si="8"/>
        <v>0</v>
      </c>
      <c r="BC31" s="145">
        <f t="shared" si="9"/>
        <v>0</v>
      </c>
      <c r="BD31" s="145">
        <f t="shared" si="10"/>
        <v>0</v>
      </c>
      <c r="BE31" s="145">
        <f t="shared" si="11"/>
        <v>0</v>
      </c>
      <c r="CA31" s="174">
        <v>12</v>
      </c>
      <c r="CB31" s="174">
        <v>0</v>
      </c>
      <c r="CZ31" s="145">
        <v>0</v>
      </c>
    </row>
    <row r="32" spans="1:104" ht="22.5">
      <c r="A32" s="168">
        <v>21</v>
      </c>
      <c r="B32" s="169" t="s">
        <v>131</v>
      </c>
      <c r="C32" s="170" t="s">
        <v>132</v>
      </c>
      <c r="D32" s="171" t="s">
        <v>86</v>
      </c>
      <c r="E32" s="172">
        <v>1</v>
      </c>
      <c r="F32" s="172">
        <v>0</v>
      </c>
      <c r="G32" s="173">
        <f t="shared" si="6"/>
        <v>0</v>
      </c>
      <c r="O32" s="167">
        <v>2</v>
      </c>
      <c r="AA32" s="145">
        <v>12</v>
      </c>
      <c r="AB32" s="145">
        <v>0</v>
      </c>
      <c r="AC32" s="145">
        <v>26</v>
      </c>
      <c r="AZ32" s="145">
        <v>4</v>
      </c>
      <c r="BA32" s="145">
        <f t="shared" si="7"/>
        <v>0</v>
      </c>
      <c r="BB32" s="145">
        <f t="shared" si="8"/>
        <v>0</v>
      </c>
      <c r="BC32" s="145">
        <f t="shared" si="9"/>
        <v>0</v>
      </c>
      <c r="BD32" s="145">
        <f t="shared" si="10"/>
        <v>0</v>
      </c>
      <c r="BE32" s="145">
        <f t="shared" si="11"/>
        <v>0</v>
      </c>
      <c r="CA32" s="174">
        <v>12</v>
      </c>
      <c r="CB32" s="174">
        <v>0</v>
      </c>
      <c r="CZ32" s="145">
        <v>0</v>
      </c>
    </row>
    <row r="33" spans="1:104" ht="22.5">
      <c r="A33" s="168">
        <v>22</v>
      </c>
      <c r="B33" s="169" t="s">
        <v>133</v>
      </c>
      <c r="C33" s="170" t="s">
        <v>134</v>
      </c>
      <c r="D33" s="171" t="s">
        <v>115</v>
      </c>
      <c r="E33" s="172">
        <v>3</v>
      </c>
      <c r="F33" s="172">
        <v>0</v>
      </c>
      <c r="G33" s="173">
        <f t="shared" si="6"/>
        <v>0</v>
      </c>
      <c r="O33" s="167">
        <v>2</v>
      </c>
      <c r="AA33" s="145">
        <v>12</v>
      </c>
      <c r="AB33" s="145">
        <v>0</v>
      </c>
      <c r="AC33" s="145">
        <v>23</v>
      </c>
      <c r="AZ33" s="145">
        <v>4</v>
      </c>
      <c r="BA33" s="145">
        <f t="shared" si="7"/>
        <v>0</v>
      </c>
      <c r="BB33" s="145">
        <f t="shared" si="8"/>
        <v>0</v>
      </c>
      <c r="BC33" s="145">
        <f t="shared" si="9"/>
        <v>0</v>
      </c>
      <c r="BD33" s="145">
        <f t="shared" si="10"/>
        <v>0</v>
      </c>
      <c r="BE33" s="145">
        <f t="shared" si="11"/>
        <v>0</v>
      </c>
      <c r="CA33" s="174">
        <v>12</v>
      </c>
      <c r="CB33" s="174">
        <v>0</v>
      </c>
      <c r="CZ33" s="145">
        <v>0.00155</v>
      </c>
    </row>
    <row r="34" spans="1:57" ht="12.75">
      <c r="A34" s="175"/>
      <c r="B34" s="176" t="s">
        <v>75</v>
      </c>
      <c r="C34" s="177" t="str">
        <f>CONCATENATE(B27," ",C27)</f>
        <v>M21 Elektromontáže</v>
      </c>
      <c r="D34" s="178"/>
      <c r="E34" s="179"/>
      <c r="F34" s="180"/>
      <c r="G34" s="181">
        <f>SUM(G27:G33)</f>
        <v>0</v>
      </c>
      <c r="O34" s="167">
        <v>4</v>
      </c>
      <c r="BA34" s="182">
        <f>SUM(BA27:BA33)</f>
        <v>0</v>
      </c>
      <c r="BB34" s="182">
        <f>SUM(BB27:BB33)</f>
        <v>0</v>
      </c>
      <c r="BC34" s="182">
        <f>SUM(BC27:BC33)</f>
        <v>0</v>
      </c>
      <c r="BD34" s="182">
        <f>SUM(BD27:BD33)</f>
        <v>0</v>
      </c>
      <c r="BE34" s="182">
        <f>SUM(BE27:BE33)</f>
        <v>0</v>
      </c>
    </row>
    <row r="35" spans="1:15" ht="12.75">
      <c r="A35" s="160" t="s">
        <v>72</v>
      </c>
      <c r="B35" s="161" t="s">
        <v>135</v>
      </c>
      <c r="C35" s="162" t="s">
        <v>136</v>
      </c>
      <c r="D35" s="163"/>
      <c r="E35" s="164"/>
      <c r="F35" s="164"/>
      <c r="G35" s="165"/>
      <c r="H35" s="166"/>
      <c r="I35" s="166"/>
      <c r="O35" s="167">
        <v>1</v>
      </c>
    </row>
    <row r="36" spans="1:104" ht="22.5">
      <c r="A36" s="168">
        <v>23</v>
      </c>
      <c r="B36" s="169" t="s">
        <v>137</v>
      </c>
      <c r="C36" s="170" t="s">
        <v>138</v>
      </c>
      <c r="D36" s="171" t="s">
        <v>115</v>
      </c>
      <c r="E36" s="172">
        <v>85.1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9</v>
      </c>
      <c r="AC36" s="145">
        <v>9</v>
      </c>
      <c r="AZ36" s="145">
        <v>4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9</v>
      </c>
      <c r="CZ36" s="145">
        <v>0.19865</v>
      </c>
    </row>
    <row r="37" spans="1:104" ht="12.75">
      <c r="A37" s="168">
        <v>24</v>
      </c>
      <c r="B37" s="169" t="s">
        <v>139</v>
      </c>
      <c r="C37" s="170" t="s">
        <v>140</v>
      </c>
      <c r="D37" s="171" t="s">
        <v>115</v>
      </c>
      <c r="E37" s="172">
        <v>85.1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9</v>
      </c>
      <c r="AC37" s="145">
        <v>9</v>
      </c>
      <c r="AZ37" s="145">
        <v>4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9</v>
      </c>
      <c r="CZ37" s="145">
        <v>0</v>
      </c>
    </row>
    <row r="38" spans="1:104" ht="22.5">
      <c r="A38" s="168">
        <v>25</v>
      </c>
      <c r="B38" s="169" t="s">
        <v>141</v>
      </c>
      <c r="C38" s="170" t="s">
        <v>142</v>
      </c>
      <c r="D38" s="171" t="s">
        <v>115</v>
      </c>
      <c r="E38" s="172">
        <v>8.5</v>
      </c>
      <c r="F38" s="172">
        <v>0</v>
      </c>
      <c r="G38" s="173">
        <f>E38*F38</f>
        <v>0</v>
      </c>
      <c r="O38" s="167">
        <v>2</v>
      </c>
      <c r="AA38" s="145">
        <v>1</v>
      </c>
      <c r="AB38" s="145">
        <v>9</v>
      </c>
      <c r="AC38" s="145">
        <v>9</v>
      </c>
      <c r="AZ38" s="145">
        <v>4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9</v>
      </c>
      <c r="CZ38" s="145">
        <v>0.01118</v>
      </c>
    </row>
    <row r="39" spans="1:57" ht="12.75">
      <c r="A39" s="175"/>
      <c r="B39" s="176" t="s">
        <v>75</v>
      </c>
      <c r="C39" s="177" t="str">
        <f>CONCATENATE(B35," ",C35)</f>
        <v>M46 Zemní práce při montážích</v>
      </c>
      <c r="D39" s="178"/>
      <c r="E39" s="179"/>
      <c r="F39" s="180"/>
      <c r="G39" s="181">
        <f>SUM(G35:G38)</f>
        <v>0</v>
      </c>
      <c r="O39" s="167">
        <v>4</v>
      </c>
      <c r="BA39" s="182">
        <f>SUM(BA35:BA38)</f>
        <v>0</v>
      </c>
      <c r="BB39" s="182">
        <f>SUM(BB35:BB38)</f>
        <v>0</v>
      </c>
      <c r="BC39" s="182">
        <f>SUM(BC35:BC38)</f>
        <v>0</v>
      </c>
      <c r="BD39" s="182">
        <f>SUM(BD35:BD38)</f>
        <v>0</v>
      </c>
      <c r="BE39" s="182">
        <f>SUM(BE35:BE38)</f>
        <v>0</v>
      </c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ht="12.75">
      <c r="E62" s="145"/>
    </row>
    <row r="63" spans="1:7" ht="12.75">
      <c r="A63" s="183"/>
      <c r="B63" s="183"/>
      <c r="C63" s="183"/>
      <c r="D63" s="183"/>
      <c r="E63" s="183"/>
      <c r="F63" s="183"/>
      <c r="G63" s="183"/>
    </row>
    <row r="64" spans="1:7" ht="12.75">
      <c r="A64" s="183"/>
      <c r="B64" s="183"/>
      <c r="C64" s="183"/>
      <c r="D64" s="183"/>
      <c r="E64" s="183"/>
      <c r="F64" s="183"/>
      <c r="G64" s="183"/>
    </row>
    <row r="65" spans="1:7" ht="12.75">
      <c r="A65" s="183"/>
      <c r="B65" s="183"/>
      <c r="C65" s="183"/>
      <c r="D65" s="183"/>
      <c r="E65" s="183"/>
      <c r="F65" s="183"/>
      <c r="G65" s="183"/>
    </row>
    <row r="66" spans="1:7" ht="12.75">
      <c r="A66" s="183"/>
      <c r="B66" s="183"/>
      <c r="C66" s="183"/>
      <c r="D66" s="183"/>
      <c r="E66" s="183"/>
      <c r="F66" s="183"/>
      <c r="G66" s="183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ht="12.75">
      <c r="E97" s="145"/>
    </row>
    <row r="98" spans="1:2" ht="12.75">
      <c r="A98" s="184"/>
      <c r="B98" s="184"/>
    </row>
    <row r="99" spans="1:7" ht="12.75">
      <c r="A99" s="183"/>
      <c r="B99" s="183"/>
      <c r="C99" s="186"/>
      <c r="D99" s="186"/>
      <c r="E99" s="187"/>
      <c r="F99" s="186"/>
      <c r="G99" s="188"/>
    </row>
    <row r="100" spans="1:7" ht="12.75">
      <c r="A100" s="189"/>
      <c r="B100" s="189"/>
      <c r="C100" s="183"/>
      <c r="D100" s="183"/>
      <c r="E100" s="190"/>
      <c r="F100" s="183"/>
      <c r="G100" s="183"/>
    </row>
    <row r="101" spans="1:7" ht="12.75">
      <c r="A101" s="183"/>
      <c r="B101" s="183"/>
      <c r="C101" s="183"/>
      <c r="D101" s="183"/>
      <c r="E101" s="190"/>
      <c r="F101" s="183"/>
      <c r="G101" s="183"/>
    </row>
    <row r="102" spans="1:7" ht="12.75">
      <c r="A102" s="183"/>
      <c r="B102" s="183"/>
      <c r="C102" s="183"/>
      <c r="D102" s="183"/>
      <c r="E102" s="190"/>
      <c r="F102" s="183"/>
      <c r="G102" s="183"/>
    </row>
    <row r="103" spans="1:7" ht="12.75">
      <c r="A103" s="183"/>
      <c r="B103" s="183"/>
      <c r="C103" s="183"/>
      <c r="D103" s="183"/>
      <c r="E103" s="190"/>
      <c r="F103" s="183"/>
      <c r="G103" s="183"/>
    </row>
    <row r="104" spans="1:7" ht="12.75">
      <c r="A104" s="183"/>
      <c r="B104" s="183"/>
      <c r="C104" s="183"/>
      <c r="D104" s="183"/>
      <c r="E104" s="190"/>
      <c r="F104" s="183"/>
      <c r="G104" s="183"/>
    </row>
    <row r="105" spans="1:7" ht="12.75">
      <c r="A105" s="183"/>
      <c r="B105" s="183"/>
      <c r="C105" s="183"/>
      <c r="D105" s="183"/>
      <c r="E105" s="190"/>
      <c r="F105" s="183"/>
      <c r="G105" s="183"/>
    </row>
    <row r="106" spans="1:7" ht="12.75">
      <c r="A106" s="183"/>
      <c r="B106" s="183"/>
      <c r="C106" s="183"/>
      <c r="D106" s="183"/>
      <c r="E106" s="190"/>
      <c r="F106" s="183"/>
      <c r="G106" s="183"/>
    </row>
    <row r="107" spans="1:7" ht="12.75">
      <c r="A107" s="183"/>
      <c r="B107" s="183"/>
      <c r="C107" s="183"/>
      <c r="D107" s="183"/>
      <c r="E107" s="190"/>
      <c r="F107" s="183"/>
      <c r="G107" s="183"/>
    </row>
    <row r="108" spans="1:7" ht="12.75">
      <c r="A108" s="183"/>
      <c r="B108" s="183"/>
      <c r="C108" s="183"/>
      <c r="D108" s="183"/>
      <c r="E108" s="190"/>
      <c r="F108" s="183"/>
      <c r="G108" s="183"/>
    </row>
    <row r="109" spans="1:7" ht="12.75">
      <c r="A109" s="183"/>
      <c r="B109" s="183"/>
      <c r="C109" s="183"/>
      <c r="D109" s="183"/>
      <c r="E109" s="190"/>
      <c r="F109" s="183"/>
      <c r="G109" s="183"/>
    </row>
    <row r="110" spans="1:7" ht="12.75">
      <c r="A110" s="183"/>
      <c r="B110" s="183"/>
      <c r="C110" s="183"/>
      <c r="D110" s="183"/>
      <c r="E110" s="190"/>
      <c r="F110" s="183"/>
      <c r="G110" s="183"/>
    </row>
    <row r="111" spans="1:7" ht="12.75">
      <c r="A111" s="183"/>
      <c r="B111" s="183"/>
      <c r="C111" s="183"/>
      <c r="D111" s="183"/>
      <c r="E111" s="190"/>
      <c r="F111" s="183"/>
      <c r="G111" s="183"/>
    </row>
    <row r="112" spans="1:7" ht="12.75">
      <c r="A112" s="183"/>
      <c r="B112" s="183"/>
      <c r="C112" s="183"/>
      <c r="D112" s="183"/>
      <c r="E112" s="190"/>
      <c r="F112" s="183"/>
      <c r="G112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Melmerová</dc:creator>
  <cp:keywords/>
  <dc:description/>
  <cp:lastModifiedBy>Jitka Melmerová</cp:lastModifiedBy>
  <cp:lastPrinted>2012-01-10T08:42:08Z</cp:lastPrinted>
  <dcterms:created xsi:type="dcterms:W3CDTF">2012-01-10T08:38:48Z</dcterms:created>
  <dcterms:modified xsi:type="dcterms:W3CDTF">2012-08-16T09:54:22Z</dcterms:modified>
  <cp:category/>
  <cp:version/>
  <cp:contentType/>
  <cp:contentStatus/>
</cp:coreProperties>
</file>